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H:\01.DIRECTION\07.MARCHES\2-PROCEDURES_DE_MARCHES_PUBLICS\2025\02. GHT\01. LOCAL\01. FORMALISEE\APPEL D'OFFRES\GRX - LOISIRS CREATIFS\03-DCE\v6\"/>
    </mc:Choice>
  </mc:AlternateContent>
  <bookViews>
    <workbookView xWindow="0" yWindow="0" windowWidth="19200" windowHeight="7800" activeTab="8"/>
  </bookViews>
  <sheets>
    <sheet name="Lot 1 BPU" sheetId="1" r:id="rId1"/>
    <sheet name="Lot 1 DQE" sheetId="6" r:id="rId2"/>
    <sheet name="Lot 2 BPU" sheetId="15" r:id="rId3"/>
    <sheet name="Lot 2 DQE" sheetId="16" r:id="rId4"/>
    <sheet name="Lot 3 BPU" sheetId="7" r:id="rId5"/>
    <sheet name="Lot 3 DQE" sheetId="8" r:id="rId6"/>
    <sheet name="Lot 4 BPU" sheetId="9" r:id="rId7"/>
    <sheet name="Lot 4 DQE" sheetId="10" r:id="rId8"/>
    <sheet name="Lot 5 BPU" sheetId="13" r:id="rId9"/>
    <sheet name="Lot 5 DQE" sheetId="14" r:id="rId10"/>
  </sheets>
  <definedNames>
    <definedName name="_xlnm._FilterDatabase" localSheetId="0" hidden="1">'Lot 1 BPU'!$B$8:$G$8</definedName>
    <definedName name="_xlnm._FilterDatabase" localSheetId="1" hidden="1">'Lot 1 DQE'!$B$6:$E$6</definedName>
    <definedName name="_xlnm._FilterDatabase" localSheetId="2" hidden="1">'Lot 2 BPU'!$B$8:$G$8</definedName>
    <definedName name="_xlnm._FilterDatabase" localSheetId="3" hidden="1">'Lot 2 DQE'!$B$6:$E$6</definedName>
    <definedName name="_xlnm._FilterDatabase" localSheetId="4" hidden="1">'Lot 3 BPU'!$B$8:$G$8</definedName>
    <definedName name="_xlnm._FilterDatabase" localSheetId="5" hidden="1">'Lot 3 DQE'!$B$6:$E$6</definedName>
    <definedName name="_xlnm._FilterDatabase" localSheetId="6" hidden="1">'Lot 4 BPU'!$B$8:$G$8</definedName>
    <definedName name="_xlnm._FilterDatabase" localSheetId="7" hidden="1">'Lot 4 DQE'!$B$6:$E$6</definedName>
    <definedName name="_xlnm._FilterDatabase" localSheetId="8" hidden="1">'Lot 5 BPU'!$B$8:$G$8</definedName>
    <definedName name="_xlnm._FilterDatabase" localSheetId="9" hidden="1">'Lot 5 DQE'!$B$6:$E$6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4" l="1"/>
  <c r="C8" i="16" l="1"/>
  <c r="E8" i="16" s="1"/>
  <c r="C7" i="16" l="1"/>
  <c r="E7" i="16" s="1"/>
  <c r="E9" i="16" l="1"/>
  <c r="C8" i="10" l="1"/>
  <c r="C9" i="10"/>
  <c r="C10" i="10"/>
  <c r="C11" i="10"/>
  <c r="C12" i="10"/>
  <c r="C13" i="10"/>
  <c r="C14" i="10"/>
  <c r="C15" i="10"/>
  <c r="C16" i="10"/>
  <c r="C17" i="10"/>
  <c r="C18" i="10"/>
  <c r="C19" i="10"/>
  <c r="C20" i="10"/>
  <c r="C21" i="10"/>
  <c r="C22" i="10"/>
  <c r="C23" i="10"/>
  <c r="C24" i="10"/>
  <c r="C25" i="10"/>
  <c r="C26" i="10"/>
  <c r="C27" i="10"/>
  <c r="C28" i="10"/>
  <c r="C29" i="10"/>
  <c r="C30" i="10"/>
  <c r="C31" i="10"/>
  <c r="C32" i="10"/>
  <c r="C33" i="10"/>
  <c r="C34" i="10"/>
  <c r="C35" i="10"/>
  <c r="C36" i="10"/>
  <c r="C37" i="10"/>
  <c r="C38" i="10"/>
  <c r="C39" i="10"/>
  <c r="C40" i="10"/>
  <c r="C41" i="10"/>
  <c r="C42" i="10"/>
  <c r="C43" i="10"/>
  <c r="C44" i="10"/>
  <c r="C45" i="10"/>
  <c r="C46" i="10"/>
  <c r="C47" i="10"/>
  <c r="C48" i="10"/>
  <c r="C49" i="10"/>
  <c r="C50" i="10"/>
  <c r="C51" i="10"/>
  <c r="C52" i="10"/>
  <c r="C53" i="10"/>
  <c r="C54" i="10"/>
  <c r="C55" i="10"/>
  <c r="C56" i="10"/>
  <c r="C57" i="10"/>
  <c r="C58" i="10"/>
  <c r="C59" i="10"/>
  <c r="C60" i="10"/>
  <c r="C61" i="10"/>
  <c r="C62" i="10"/>
  <c r="C63" i="10"/>
  <c r="C64" i="10"/>
  <c r="C65" i="10"/>
  <c r="C66" i="10"/>
  <c r="C67" i="10"/>
  <c r="C68" i="10"/>
  <c r="C69" i="10"/>
  <c r="C70" i="10"/>
  <c r="C71" i="10"/>
  <c r="C72" i="10"/>
  <c r="C73" i="10"/>
  <c r="C74" i="10"/>
  <c r="C75" i="10"/>
  <c r="C76" i="10"/>
  <c r="C77" i="10"/>
  <c r="C78" i="10"/>
  <c r="C79" i="10"/>
  <c r="C80" i="10"/>
  <c r="C81" i="10"/>
  <c r="C82" i="10"/>
  <c r="C83" i="10"/>
  <c r="C84" i="10"/>
  <c r="C85" i="10"/>
  <c r="C86" i="10"/>
  <c r="C87" i="10"/>
  <c r="C88" i="10"/>
  <c r="C89" i="10"/>
  <c r="C90" i="10"/>
  <c r="C91" i="10"/>
  <c r="C92" i="10"/>
  <c r="C93" i="10"/>
  <c r="C94" i="10"/>
  <c r="C95" i="10"/>
  <c r="C96" i="10"/>
  <c r="C97" i="10"/>
  <c r="C98" i="10"/>
  <c r="C99" i="10"/>
  <c r="C100" i="10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C118" i="10"/>
  <c r="C119" i="10"/>
  <c r="C120" i="10"/>
  <c r="C121" i="10"/>
  <c r="C122" i="10"/>
  <c r="C123" i="10"/>
  <c r="C7" i="10"/>
  <c r="D91" i="14" l="1"/>
  <c r="D82" i="14"/>
  <c r="D77" i="14"/>
  <c r="D12" i="6"/>
  <c r="D57" i="14"/>
  <c r="D48" i="14"/>
  <c r="D33" i="14"/>
  <c r="D29" i="14"/>
  <c r="D16" i="14"/>
  <c r="D122" i="10"/>
  <c r="D121" i="10"/>
  <c r="D120" i="10"/>
  <c r="D118" i="10"/>
  <c r="D110" i="10"/>
  <c r="D107" i="10"/>
  <c r="D24" i="10"/>
  <c r="D23" i="10"/>
  <c r="D104" i="10"/>
  <c r="D62" i="10"/>
  <c r="D97" i="10"/>
  <c r="D90" i="10"/>
  <c r="D88" i="10"/>
  <c r="D84" i="10"/>
  <c r="D82" i="10"/>
  <c r="D81" i="10"/>
  <c r="D73" i="10"/>
  <c r="D72" i="10"/>
  <c r="D71" i="10"/>
  <c r="D70" i="10"/>
  <c r="D69" i="10"/>
  <c r="D65" i="10"/>
  <c r="D59" i="10"/>
  <c r="D56" i="10"/>
  <c r="D55" i="10"/>
  <c r="D54" i="10"/>
  <c r="D53" i="10"/>
  <c r="D52" i="10"/>
  <c r="D48" i="10"/>
  <c r="D47" i="10"/>
  <c r="D46" i="10"/>
  <c r="D34" i="10"/>
  <c r="D33" i="10"/>
  <c r="D32" i="10"/>
  <c r="D20" i="10"/>
  <c r="D19" i="10"/>
  <c r="D12" i="10"/>
  <c r="D8" i="10"/>
  <c r="D67" i="8"/>
  <c r="D22" i="8"/>
  <c r="D73" i="8"/>
  <c r="D10" i="6"/>
  <c r="D15" i="6"/>
  <c r="D7" i="6"/>
  <c r="D39" i="14"/>
  <c r="D102" i="14"/>
  <c r="D78" i="14"/>
  <c r="D18" i="14"/>
  <c r="D112" i="14"/>
  <c r="C40" i="8"/>
  <c r="C41" i="8"/>
  <c r="C42" i="8"/>
  <c r="C43" i="8"/>
  <c r="C47" i="8"/>
  <c r="C48" i="8"/>
  <c r="C64" i="8"/>
  <c r="C65" i="8"/>
  <c r="C49" i="8"/>
  <c r="C11" i="8"/>
  <c r="C71" i="8"/>
  <c r="C9" i="8"/>
  <c r="C70" i="8"/>
  <c r="C15" i="8"/>
  <c r="C8" i="8"/>
  <c r="C29" i="8"/>
  <c r="C55" i="8"/>
  <c r="C17" i="8"/>
  <c r="D56" i="14"/>
  <c r="D54" i="14"/>
  <c r="C96" i="14"/>
  <c r="C34" i="14"/>
  <c r="E49" i="8" l="1"/>
  <c r="E15" i="8"/>
  <c r="E42" i="8"/>
  <c r="E41" i="8"/>
  <c r="E65" i="8"/>
  <c r="E120" i="10"/>
  <c r="E24" i="10"/>
  <c r="E104" i="10"/>
  <c r="E90" i="10"/>
  <c r="E88" i="10"/>
  <c r="E84" i="10"/>
  <c r="E73" i="10"/>
  <c r="E71" i="10"/>
  <c r="E79" i="10"/>
  <c r="E65" i="10"/>
  <c r="E20" i="10"/>
  <c r="C7" i="14" l="1"/>
  <c r="C84" i="14"/>
  <c r="C8" i="14"/>
  <c r="C10" i="14"/>
  <c r="C11" i="14"/>
  <c r="C16" i="14"/>
  <c r="C12" i="14"/>
  <c r="C13" i="14"/>
  <c r="C14" i="14"/>
  <c r="C15" i="14"/>
  <c r="C17" i="14"/>
  <c r="C18" i="14"/>
  <c r="C19" i="14"/>
  <c r="C20" i="14"/>
  <c r="C21" i="14"/>
  <c r="C22" i="14"/>
  <c r="C112" i="14"/>
  <c r="C26" i="14"/>
  <c r="C23" i="14"/>
  <c r="C24" i="14"/>
  <c r="C25" i="14"/>
  <c r="C27" i="14"/>
  <c r="C89" i="14"/>
  <c r="C29" i="14"/>
  <c r="C30" i="14"/>
  <c r="C31" i="14"/>
  <c r="C32" i="14"/>
  <c r="C33" i="14"/>
  <c r="C35" i="14"/>
  <c r="C36" i="14"/>
  <c r="C37" i="14"/>
  <c r="C38" i="14"/>
  <c r="C39" i="14"/>
  <c r="C40" i="14"/>
  <c r="C41" i="14"/>
  <c r="C43" i="14"/>
  <c r="C44" i="14"/>
  <c r="C45" i="14"/>
  <c r="C46" i="14"/>
  <c r="C47" i="14"/>
  <c r="C48" i="14"/>
  <c r="C49" i="14"/>
  <c r="C50" i="14"/>
  <c r="C51" i="14"/>
  <c r="C52" i="14"/>
  <c r="C53" i="14"/>
  <c r="C126" i="14"/>
  <c r="C54" i="14"/>
  <c r="C56" i="14"/>
  <c r="C57" i="14"/>
  <c r="C58" i="14"/>
  <c r="C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121" i="14"/>
  <c r="C72" i="14"/>
  <c r="C73" i="14"/>
  <c r="C74" i="14"/>
  <c r="C75" i="14"/>
  <c r="C104" i="14"/>
  <c r="C78" i="14"/>
  <c r="C76" i="14"/>
  <c r="C77" i="14"/>
  <c r="C79" i="14"/>
  <c r="C80" i="14"/>
  <c r="C81" i="14"/>
  <c r="C82" i="14"/>
  <c r="C28" i="14"/>
  <c r="C83" i="14"/>
  <c r="C88" i="14"/>
  <c r="C85" i="14"/>
  <c r="C86" i="14"/>
  <c r="C87" i="14"/>
  <c r="C110" i="14"/>
  <c r="C90" i="14"/>
  <c r="C91" i="14"/>
  <c r="C92" i="14"/>
  <c r="C93" i="14"/>
  <c r="C94" i="14"/>
  <c r="C95" i="14"/>
  <c r="C42" i="14"/>
  <c r="C97" i="14"/>
  <c r="C98" i="14"/>
  <c r="C99" i="14"/>
  <c r="C100" i="14"/>
  <c r="C101" i="14"/>
  <c r="C102" i="14"/>
  <c r="C103" i="14"/>
  <c r="C105" i="14"/>
  <c r="C106" i="14"/>
  <c r="C107" i="14"/>
  <c r="C108" i="14"/>
  <c r="C109" i="14"/>
  <c r="C111" i="14"/>
  <c r="C113" i="14"/>
  <c r="C120" i="14"/>
  <c r="C114" i="14"/>
  <c r="C115" i="14"/>
  <c r="C116" i="14"/>
  <c r="C117" i="14"/>
  <c r="C118" i="14"/>
  <c r="C119" i="14"/>
  <c r="C122" i="14"/>
  <c r="C123" i="14"/>
  <c r="C124" i="14"/>
  <c r="C125" i="14"/>
  <c r="C55" i="14"/>
  <c r="E23" i="10"/>
  <c r="E33" i="10"/>
  <c r="E53" i="10"/>
  <c r="E121" i="10"/>
  <c r="E8" i="10"/>
  <c r="E12" i="10"/>
  <c r="E13" i="10"/>
  <c r="E19" i="10"/>
  <c r="E32" i="10"/>
  <c r="E34" i="10"/>
  <c r="E41" i="10"/>
  <c r="E42" i="10"/>
  <c r="E45" i="10"/>
  <c r="E46" i="10"/>
  <c r="E47" i="10"/>
  <c r="E48" i="10"/>
  <c r="E52" i="10"/>
  <c r="E54" i="10"/>
  <c r="E55" i="10"/>
  <c r="E56" i="10"/>
  <c r="E59" i="10"/>
  <c r="E62" i="10"/>
  <c r="E66" i="10"/>
  <c r="E67" i="10"/>
  <c r="E69" i="10"/>
  <c r="E70" i="10"/>
  <c r="E72" i="10"/>
  <c r="E80" i="10"/>
  <c r="E81" i="10"/>
  <c r="E82" i="10"/>
  <c r="E89" i="10"/>
  <c r="E97" i="10"/>
  <c r="E100" i="10"/>
  <c r="E103" i="10"/>
  <c r="E107" i="10"/>
  <c r="E110" i="10"/>
  <c r="E112" i="10"/>
  <c r="E116" i="10"/>
  <c r="E118" i="10"/>
  <c r="E122" i="10"/>
  <c r="E123" i="10"/>
  <c r="E7" i="10"/>
  <c r="C14" i="8"/>
  <c r="C13" i="8"/>
  <c r="C12" i="8"/>
  <c r="C18" i="8"/>
  <c r="C20" i="8"/>
  <c r="C22" i="8"/>
  <c r="C23" i="8"/>
  <c r="C24" i="8"/>
  <c r="C7" i="8"/>
  <c r="C25" i="8"/>
  <c r="C26" i="8"/>
  <c r="C27" i="8"/>
  <c r="C28" i="8"/>
  <c r="C30" i="8"/>
  <c r="C31" i="8"/>
  <c r="C32" i="8"/>
  <c r="C33" i="8"/>
  <c r="C35" i="8"/>
  <c r="C16" i="8"/>
  <c r="C34" i="8"/>
  <c r="C50" i="8"/>
  <c r="C51" i="8"/>
  <c r="C52" i="8"/>
  <c r="C53" i="8"/>
  <c r="C54" i="8"/>
  <c r="C44" i="8"/>
  <c r="C38" i="8"/>
  <c r="C39" i="8"/>
  <c r="C37" i="8"/>
  <c r="C36" i="8"/>
  <c r="C45" i="8"/>
  <c r="C46" i="8"/>
  <c r="C21" i="8"/>
  <c r="C56" i="8"/>
  <c r="C57" i="8"/>
  <c r="C58" i="8"/>
  <c r="C59" i="8"/>
  <c r="C60" i="8"/>
  <c r="C61" i="8"/>
  <c r="C62" i="8"/>
  <c r="C63" i="8"/>
  <c r="C66" i="8"/>
  <c r="C67" i="8"/>
  <c r="C68" i="8"/>
  <c r="C69" i="8"/>
  <c r="C72" i="8"/>
  <c r="C73" i="8"/>
  <c r="C10" i="8"/>
  <c r="C11" i="6"/>
  <c r="E11" i="6" s="1"/>
  <c r="C8" i="6"/>
  <c r="E8" i="6" s="1"/>
  <c r="C9" i="6"/>
  <c r="E9" i="6" s="1"/>
  <c r="C10" i="6"/>
  <c r="E10" i="6" s="1"/>
  <c r="C12" i="6"/>
  <c r="E12" i="6" s="1"/>
  <c r="C13" i="6"/>
  <c r="E13" i="6" s="1"/>
  <c r="C14" i="6"/>
  <c r="E14" i="6" s="1"/>
  <c r="C15" i="6"/>
  <c r="E15" i="6" s="1"/>
  <c r="C19" i="8" l="1"/>
  <c r="E19" i="8" s="1"/>
  <c r="E56" i="8"/>
  <c r="E32" i="8"/>
  <c r="E11" i="8"/>
  <c r="E44" i="8"/>
  <c r="E39" i="8"/>
  <c r="E46" i="8"/>
  <c r="E25" i="8"/>
  <c r="E9" i="8"/>
  <c r="E60" i="8"/>
  <c r="E36" i="8"/>
  <c r="E10" i="8"/>
  <c r="E7" i="8"/>
  <c r="E28" i="8"/>
  <c r="E58" i="8"/>
  <c r="E62" i="8"/>
  <c r="E57" i="8"/>
  <c r="E17" i="8"/>
  <c r="E16" i="8"/>
  <c r="E119" i="10"/>
  <c r="E117" i="10"/>
  <c r="E114" i="10"/>
  <c r="E115" i="10"/>
  <c r="E113" i="10"/>
  <c r="E111" i="10"/>
  <c r="E109" i="10"/>
  <c r="E108" i="10"/>
  <c r="E106" i="10"/>
  <c r="E105" i="10"/>
  <c r="E102" i="10"/>
  <c r="E101" i="10"/>
  <c r="E99" i="10"/>
  <c r="E98" i="10"/>
  <c r="E96" i="10"/>
  <c r="E95" i="10"/>
  <c r="E94" i="10"/>
  <c r="E93" i="10"/>
  <c r="E92" i="10"/>
  <c r="E91" i="10"/>
  <c r="E87" i="10"/>
  <c r="E86" i="10"/>
  <c r="E85" i="10"/>
  <c r="E83" i="10"/>
  <c r="E78" i="10"/>
  <c r="E77" i="10"/>
  <c r="E76" i="10"/>
  <c r="E75" i="10"/>
  <c r="E74" i="10"/>
  <c r="E68" i="10"/>
  <c r="E64" i="10"/>
  <c r="E63" i="10"/>
  <c r="E61" i="10"/>
  <c r="E60" i="10"/>
  <c r="E58" i="10"/>
  <c r="E57" i="10"/>
  <c r="E51" i="10"/>
  <c r="E50" i="10"/>
  <c r="E49" i="10"/>
  <c r="E44" i="10"/>
  <c r="E43" i="10"/>
  <c r="E40" i="10"/>
  <c r="E39" i="10"/>
  <c r="E38" i="10"/>
  <c r="E37" i="10"/>
  <c r="E36" i="10"/>
  <c r="E35" i="10"/>
  <c r="E31" i="10"/>
  <c r="E30" i="10"/>
  <c r="E29" i="10"/>
  <c r="E28" i="10"/>
  <c r="E27" i="10"/>
  <c r="E26" i="10"/>
  <c r="E25" i="10"/>
  <c r="E22" i="10"/>
  <c r="E21" i="10"/>
  <c r="E18" i="10"/>
  <c r="E17" i="10"/>
  <c r="E16" i="10"/>
  <c r="E15" i="10"/>
  <c r="E14" i="10"/>
  <c r="E11" i="10"/>
  <c r="E10" i="10"/>
  <c r="E9" i="10"/>
  <c r="E45" i="8"/>
  <c r="E38" i="8"/>
  <c r="E52" i="8"/>
  <c r="E37" i="8"/>
  <c r="E50" i="8"/>
  <c r="E35" i="8"/>
  <c r="C7" i="6"/>
  <c r="E7" i="6" s="1"/>
  <c r="E93" i="14"/>
  <c r="E94" i="14"/>
  <c r="E105" i="14"/>
  <c r="E110" i="14"/>
  <c r="E109" i="14"/>
  <c r="E67" i="14"/>
  <c r="E59" i="14"/>
  <c r="E51" i="14"/>
  <c r="E35" i="14"/>
  <c r="E9" i="14"/>
  <c r="E10" i="14"/>
  <c r="E123" i="14"/>
  <c r="E100" i="14"/>
  <c r="E39" i="14"/>
  <c r="E41" i="14"/>
  <c r="E83" i="14"/>
  <c r="E72" i="14"/>
  <c r="E58" i="14"/>
  <c r="E50" i="14"/>
  <c r="E43" i="14"/>
  <c r="E122" i="14"/>
  <c r="E92" i="14"/>
  <c r="E28" i="14"/>
  <c r="E85" i="14"/>
  <c r="E76" i="14"/>
  <c r="E121" i="14"/>
  <c r="E57" i="14"/>
  <c r="E38" i="14"/>
  <c r="E40" i="14"/>
  <c r="E21" i="14"/>
  <c r="E14" i="14"/>
  <c r="E84" i="14"/>
  <c r="E117" i="14"/>
  <c r="E118" i="14"/>
  <c r="E102" i="14"/>
  <c r="E71" i="14"/>
  <c r="E65" i="14"/>
  <c r="E49" i="14"/>
  <c r="E37" i="14"/>
  <c r="E31" i="14"/>
  <c r="E30" i="14"/>
  <c r="E26" i="14"/>
  <c r="E12" i="14"/>
  <c r="E116" i="14"/>
  <c r="E106" i="14"/>
  <c r="E108" i="14"/>
  <c r="E97" i="14"/>
  <c r="E88" i="14"/>
  <c r="E119" i="14"/>
  <c r="E63" i="14"/>
  <c r="E47" i="14"/>
  <c r="E36" i="14"/>
  <c r="E111" i="14"/>
  <c r="E115" i="14"/>
  <c r="E96" i="14"/>
  <c r="E81" i="14"/>
  <c r="E74" i="14"/>
  <c r="E75" i="14"/>
  <c r="E70" i="14"/>
  <c r="E62" i="14"/>
  <c r="E46" i="14"/>
  <c r="E29" i="14"/>
  <c r="E11" i="14"/>
  <c r="E55" i="14"/>
  <c r="E54" i="14"/>
  <c r="E114" i="14"/>
  <c r="E91" i="14"/>
  <c r="E24" i="14"/>
  <c r="E27" i="14"/>
  <c r="E78" i="14"/>
  <c r="E69" i="14"/>
  <c r="E61" i="14"/>
  <c r="E45" i="14"/>
  <c r="E34" i="14"/>
  <c r="E89" i="14"/>
  <c r="E125" i="14"/>
  <c r="E124" i="14"/>
  <c r="E120" i="14"/>
  <c r="E95" i="14"/>
  <c r="E90" i="14"/>
  <c r="E80" i="14"/>
  <c r="E82" i="14"/>
  <c r="E104" i="14"/>
  <c r="E68" i="14"/>
  <c r="E60" i="14"/>
  <c r="E52" i="14"/>
  <c r="E44" i="14"/>
  <c r="E23" i="14"/>
  <c r="E20" i="14"/>
  <c r="E16" i="14"/>
  <c r="E15" i="14"/>
  <c r="E53" i="14"/>
  <c r="E13" i="14"/>
  <c r="E25" i="14"/>
  <c r="E19" i="14"/>
  <c r="E101" i="14"/>
  <c r="E42" i="14"/>
  <c r="E33" i="14"/>
  <c r="E18" i="14"/>
  <c r="E87" i="14"/>
  <c r="E113" i="14"/>
  <c r="E103" i="14"/>
  <c r="E66" i="14"/>
  <c r="E99" i="14"/>
  <c r="E86" i="14"/>
  <c r="E79" i="14"/>
  <c r="E8" i="14"/>
  <c r="E98" i="14"/>
  <c r="E17" i="14"/>
  <c r="E77" i="14"/>
  <c r="E56" i="14"/>
  <c r="E48" i="14"/>
  <c r="E112" i="14"/>
  <c r="E32" i="14"/>
  <c r="E7" i="14"/>
  <c r="E22" i="14"/>
  <c r="E107" i="14"/>
  <c r="E73" i="14"/>
  <c r="E64" i="14"/>
  <c r="E126" i="14"/>
  <c r="E73" i="8"/>
  <c r="E61" i="8"/>
  <c r="E71" i="8"/>
  <c r="E23" i="8"/>
  <c r="E8" i="8"/>
  <c r="E72" i="8"/>
  <c r="E69" i="8"/>
  <c r="E64" i="8"/>
  <c r="E59" i="8"/>
  <c r="E70" i="8"/>
  <c r="E68" i="8"/>
  <c r="E48" i="8"/>
  <c r="E54" i="8"/>
  <c r="E34" i="8"/>
  <c r="E27" i="8"/>
  <c r="E29" i="8"/>
  <c r="E67" i="8"/>
  <c r="E47" i="8"/>
  <c r="E53" i="8"/>
  <c r="E55" i="8"/>
  <c r="E26" i="8"/>
  <c r="E66" i="8"/>
  <c r="E43" i="8"/>
  <c r="E63" i="8"/>
  <c r="E40" i="8"/>
  <c r="E21" i="8"/>
  <c r="E31" i="8"/>
  <c r="E33" i="8"/>
  <c r="E13" i="8"/>
  <c r="E30" i="8"/>
  <c r="E24" i="8"/>
  <c r="E14" i="8"/>
  <c r="E51" i="8"/>
  <c r="E22" i="8"/>
  <c r="E18" i="8"/>
  <c r="E20" i="8"/>
  <c r="E12" i="8"/>
  <c r="E16" i="6"/>
  <c r="E124" i="10" l="1"/>
  <c r="E127" i="14"/>
  <c r="E74" i="8"/>
</calcChain>
</file>

<file path=xl/sharedStrings.xml><?xml version="1.0" encoding="utf-8"?>
<sst xmlns="http://schemas.openxmlformats.org/spreadsheetml/2006/main" count="1025" uniqueCount="333">
  <si>
    <t>Désignation</t>
  </si>
  <si>
    <t>Prix unitaire € HT</t>
  </si>
  <si>
    <t>Taux TVA %</t>
  </si>
  <si>
    <t>Prix unitaire € TTC</t>
  </si>
  <si>
    <t>Quantité annuelle estimative</t>
  </si>
  <si>
    <t>Montant annuelle estimatif</t>
  </si>
  <si>
    <t>TOTAL</t>
  </si>
  <si>
    <t>Le candidat complète uniquement les cases bleues.</t>
  </si>
  <si>
    <t>Le candidat ne complète pas ce fichier. Il a pour objectif de réaliser une simulation sur des quantités estimatives.</t>
  </si>
  <si>
    <t>Echantillon
Oui / Non + quantité</t>
  </si>
  <si>
    <t>Rouleau de papier cristal 25 mètres x 75 cm</t>
  </si>
  <si>
    <t>Set de 16 oeufs en polystyrène 6 cm</t>
  </si>
  <si>
    <t>Boite de 50 stylos de peinture pailletée - couleurs assorties</t>
  </si>
  <si>
    <t>Rouleau papier kraft nature 100 cm x 10 m</t>
  </si>
  <si>
    <t>Gouache métal Giotto or - 250 ml</t>
  </si>
  <si>
    <t>Gouache métal Giotto argent - 250 ml</t>
  </si>
  <si>
    <t>Set de 6 bougies électriques blanches à piles LED</t>
  </si>
  <si>
    <t>Marqueur Or Pointe large</t>
  </si>
  <si>
    <t>Marqueur Argent Pointe large</t>
  </si>
  <si>
    <t>Moulin à vent d’extérieur en tissu</t>
  </si>
  <si>
    <t>Kit 6 dessous de verre bois et mosaïques</t>
  </si>
  <si>
    <t>Concentré de mousse de savon - 50 ml</t>
  </si>
  <si>
    <t>Moule en silicone - 6 cubes</t>
  </si>
  <si>
    <t>Enrouleur électrique pour quilling</t>
  </si>
  <si>
    <t>Outil en métal pour le quilling</t>
  </si>
  <si>
    <t>Boite de 12 bâtons de colle blanche Cléopâtre</t>
  </si>
  <si>
    <t>Jeu de 7 familles</t>
  </si>
  <si>
    <t>Flûte</t>
  </si>
  <si>
    <t>Harmonica</t>
  </si>
  <si>
    <t>Dobble</t>
  </si>
  <si>
    <t>Rummikub</t>
  </si>
  <si>
    <t>Jungle speed</t>
  </si>
  <si>
    <t>Jeu de tarot</t>
  </si>
  <si>
    <t>Backgammon</t>
  </si>
  <si>
    <t>Abalone</t>
  </si>
  <si>
    <t>Othello</t>
  </si>
  <si>
    <t>Jeu du morpion géant</t>
  </si>
  <si>
    <t xml:space="preserve">Balle rebondissante en mousse </t>
  </si>
  <si>
    <t>Haltères Sveltus 500g</t>
  </si>
  <si>
    <t>Echelle de rythme</t>
  </si>
  <si>
    <t>Cible velcro sur cadre double face</t>
  </si>
  <si>
    <t>Corde lestée</t>
  </si>
  <si>
    <t>Flex bar (très souple à moyen)</t>
  </si>
  <si>
    <t>Hand grip light à resistance réglable</t>
  </si>
  <si>
    <t>Poignet de rééducation</t>
  </si>
  <si>
    <t>Plastifieuse</t>
  </si>
  <si>
    <t>Cible golf</t>
  </si>
  <si>
    <t>Balle mousse golf</t>
  </si>
  <si>
    <t>Kit tir à l'arc</t>
  </si>
  <si>
    <t>Cible scratch</t>
  </si>
  <si>
    <t>Roue abdominale musculation</t>
  </si>
  <si>
    <t>Mini vélo d'appartement fitness</t>
  </si>
  <si>
    <t>Ping-pong nomade</t>
  </si>
  <si>
    <t>Chamboule-tout</t>
  </si>
  <si>
    <t>Boite de fanions (différentes couleurs, 10 mètres, par paquet minimum de 10)</t>
  </si>
  <si>
    <t>Bonnets de Noël de taille standard</t>
  </si>
  <si>
    <t>Chemin centre de table non tissé (environ 20cm de largeur / longueur 25 mètres)</t>
  </si>
  <si>
    <t>Nappe toile cirée 160x200cm (couleurs unis)</t>
  </si>
  <si>
    <t>Serviettes de table "Noël" (par paquet de 50)</t>
  </si>
  <si>
    <t>Serviettes de table "bonne année" (par paquet de 50)</t>
  </si>
  <si>
    <t>Stickers fenêtres repositionnables différents thème (Noël, Pâques, 4 saisons (printemps, été, automne, hiver))</t>
  </si>
  <si>
    <t>Balles sensorielles lumineuses (différentes couleurs, par paquet minmim de 8)</t>
  </si>
  <si>
    <t>Cabane de jardin pour enfant en plastique (98 x 110 x 127 cm)</t>
  </si>
  <si>
    <t>Cahier standard A4</t>
  </si>
  <si>
    <t>Coffret jardinage enfant : pelle, rateau, arrosoir</t>
  </si>
  <si>
    <t>But de football mobile (dimensions : 95x70x70 cm)</t>
  </si>
  <si>
    <t>Compas</t>
  </si>
  <si>
    <t>Crayons de couleurs (x18)</t>
  </si>
  <si>
    <t>Accessoires dinette (minimum de 36 accessoires)</t>
  </si>
  <si>
    <t>Draisienne</t>
  </si>
  <si>
    <t>Elastique géant 3 mètres</t>
  </si>
  <si>
    <t>Feutres de couleurs (x18)</t>
  </si>
  <si>
    <t>Gel multisensoriel de différentes couleurs</t>
  </si>
  <si>
    <t>Housse pour table de ping pong de taille standard repliée</t>
  </si>
  <si>
    <t>Caisse enregistreuse électronique et ses accessoires</t>
  </si>
  <si>
    <t>Patins à roulettes 4 roues dragon (différentes tailles)</t>
  </si>
  <si>
    <t>Poupon plastique 30cm</t>
  </si>
  <si>
    <t>Règle</t>
  </si>
  <si>
    <t>Table de ping-pong extérieur, sur roulettes (dimensions table ouverte approximative :   274 x 167 x 76 cm)</t>
  </si>
  <si>
    <t>Tambour à main</t>
  </si>
  <si>
    <t>Tapis de sport 180x60cm, épaisseur de mousse de 1 cm</t>
  </si>
  <si>
    <t>Tonneau de vis (x32)</t>
  </si>
  <si>
    <t>Toupie</t>
  </si>
  <si>
    <t>Trotinette 2 roues</t>
  </si>
  <si>
    <t>Uno</t>
  </si>
  <si>
    <t>Billes (lot minimum de 80)</t>
  </si>
  <si>
    <t>Jeu de 32 cartes</t>
  </si>
  <si>
    <t>Jeu de petits chevaux</t>
  </si>
  <si>
    <t>Jeu de puissance 4</t>
  </si>
  <si>
    <t>Jeu de docteur maboul</t>
  </si>
  <si>
    <t>Jeu de dames</t>
  </si>
  <si>
    <t>Arc tir à l'arc discovery</t>
  </si>
  <si>
    <t>Balle lisse 12 cm</t>
  </si>
  <si>
    <t>Balles à relief 8 cm par lot de 2</t>
  </si>
  <si>
    <t>Balles molles 10cm par lot de 3</t>
  </si>
  <si>
    <t>Ballon caoutchouc 16cm</t>
  </si>
  <si>
    <t>Ballon caoutchouc 22cm</t>
  </si>
  <si>
    <t>Bande élastique medium  de 2 mètres</t>
  </si>
  <si>
    <t>Boules de pétanque x8</t>
  </si>
  <si>
    <t xml:space="preserve">Boulier loto standard - 90 boules </t>
  </si>
  <si>
    <t>Briques encastrables x100</t>
  </si>
  <si>
    <t>Cahier de chant</t>
  </si>
  <si>
    <t>Cerceaux de 45cm par lot de 12</t>
  </si>
  <si>
    <t>Cerceaux plats de 44,5cm par lot de 6</t>
  </si>
  <si>
    <t>Cible tir à l'arc discovery soft</t>
  </si>
  <si>
    <t>Cible transportable nerf</t>
  </si>
  <si>
    <t>Club minigolf 75cm</t>
  </si>
  <si>
    <t>Club minigolf 89cm</t>
  </si>
  <si>
    <t>Lot de 5 collines (hauteurs variables : 8,5cm, 17cm, 22,5cm)</t>
  </si>
  <si>
    <t>Cônes multifonctions 30cm par lot de 2</t>
  </si>
  <si>
    <t>Cônes multifonctions 50cm par lot de 2</t>
  </si>
  <si>
    <t>Curling intérieur (8 pierres en PVC avec roulements (4 rouges, 4 bleues) - Une pierre : diamètre 18 cm, hauteur 8 cm, 2 lanceurs à poignée télescopique de 70 à 125 cm - Cible dimensions 120 x 120 cm)</t>
  </si>
  <si>
    <t>Dauphin en équilibre (dauphin en bois dimensions 17 x 12 cm, 18 pièces en bois, 1 dé)</t>
  </si>
  <si>
    <t>Disques sonores d'équilibre par lot de 6</t>
  </si>
  <si>
    <t>Disques tactiles (10 paires de disques 10 grands en diamètre 27 cm et 10 petits en diamètre 11 cm)</t>
  </si>
  <si>
    <t>Dominos classique</t>
  </si>
  <si>
    <t>Elastique de musculation 15kg / 25kg / 35kg</t>
  </si>
  <si>
    <t>Elastiques bandes 10kg -15kg - 20kg</t>
  </si>
  <si>
    <t>Empreintes pieds par lot de 4</t>
  </si>
  <si>
    <t>Filet de jeu transportable</t>
  </si>
  <si>
    <t>Flèche tir à l'arc vert discosoft par lot de 2</t>
  </si>
  <si>
    <t>Gants de boxe x2</t>
  </si>
  <si>
    <t>Grandes cartes loto par lot de 50</t>
  </si>
  <si>
    <t>Grandes empreintes flèches par lot de 6</t>
  </si>
  <si>
    <t>Haltères de 1kg - 1 paire</t>
  </si>
  <si>
    <t>Haltères réglables poignets et chevilles</t>
  </si>
  <si>
    <t>Haltères Sveltus 3kg</t>
  </si>
  <si>
    <t xml:space="preserve">Jalons lot de 4 </t>
  </si>
  <si>
    <t>Jeu de fléchettes en acier</t>
  </si>
  <si>
    <t xml:space="preserve">Jeu de la lune </t>
  </si>
  <si>
    <t>Kit jardinage : pelle, rateau, seau</t>
  </si>
  <si>
    <t>Ligne droite x20</t>
  </si>
  <si>
    <t>Loto des sons</t>
  </si>
  <si>
    <t>Matériel sensoriel odeurs</t>
  </si>
  <si>
    <t>Mikado 50cm</t>
  </si>
  <si>
    <t>Mikado géant 90cm</t>
  </si>
  <si>
    <t>Mini pedalier</t>
  </si>
  <si>
    <t>Nerf flex avec recharge</t>
  </si>
  <si>
    <t>Jeu de palets (1 cible de 70 x 70 cm​, 9 palets en caoutchouc souple de 9,4 cm de diamètre)</t>
  </si>
  <si>
    <t>Panier de basket sur pied nomade réglable de 1m à 1,80m</t>
  </si>
  <si>
    <t>Patte d’ours rééducative (plusieurs modèles : ferme, moyen et souple. Dimensions 9 x 7 x 3cm)</t>
  </si>
  <si>
    <t>Pétanque d'intérieur légère (une sacoche comprenant 6 boules et un cochonnet de diamètre 6,5cm)</t>
  </si>
  <si>
    <t>Pierres de rivière (jeu de 6 pierres (3 grandes pierres 36 x 36 x 36cm et 3 petites pierres 25 x 25 x 25cm)</t>
  </si>
  <si>
    <t>Piste de lancer (longueur 10m, largeur 25cm) + javelot</t>
  </si>
  <si>
    <t>Pistolets à eau</t>
  </si>
  <si>
    <t>Pompe multi usage</t>
  </si>
  <si>
    <t>Puissance 4</t>
  </si>
  <si>
    <t>Quidi ball par lot de 4</t>
  </si>
  <si>
    <t>Quilles nordiques (1 lanceur bois + 12 quilles bois numérotées de 1 à 12 de 14.5cm)</t>
  </si>
  <si>
    <t>Raquettes adaptées</t>
  </si>
  <si>
    <t>Scrabble géant tournant et encastrable</t>
  </si>
  <si>
    <t>Step adapté</t>
  </si>
  <si>
    <t>TOSSIT Jeu original Starter Pack</t>
  </si>
  <si>
    <t>Triominos</t>
  </si>
  <si>
    <t>Volant de badminton colorés par lot de 12</t>
  </si>
  <si>
    <t>Pendentifs anneau x6 - Diamètre 2, 3, 4 cm</t>
  </si>
  <si>
    <t>Assortiment 500 feuilles de carton à dessin (différents coloris)</t>
  </si>
  <si>
    <t>Attaches parisiennes fantaisie x120</t>
  </si>
  <si>
    <t>Ballon géant en mylar - Casse noisette à poser (dimensions : 34 x 85cm)</t>
  </si>
  <si>
    <t>Ballon géant en mylar - lutin à poser (dimensions : 32 x 75cm)</t>
  </si>
  <si>
    <t>Ballon géant en mylar - père Noël à poser (dimensions : 50 x 85cm)</t>
  </si>
  <si>
    <t>Ballon géant en mylar - pingouin à poser (dimensions : 29 x 42cm)</t>
  </si>
  <si>
    <t>Baril de 30 000 perles midi</t>
  </si>
  <si>
    <t>Bâtons pistolet à colle x40</t>
  </si>
  <si>
    <t>Bobines de rubans dentelle de 30 mètres</t>
  </si>
  <si>
    <t>Bobines de rubans satin 30 mètres</t>
  </si>
  <si>
    <t>Seau 1kg mosaïque 2cm</t>
  </si>
  <si>
    <t>Boîte ronde en carton de 8cm de diamètre et 3,5cm de hauteur</t>
  </si>
  <si>
    <t>Boite de 50 pots en terre cuite diamètre 3 x hauteur 3cm</t>
  </si>
  <si>
    <t>Bombes paillettes or et argent - 125ml</t>
  </si>
  <si>
    <t>Petites boules polystyrène par lot de 60 (dimensions : diamètres assortis : 1,5 - 2 et 3 cm)</t>
  </si>
  <si>
    <t>Coffret de 6 flacons 20ml de marbling couleurs assorties</t>
  </si>
  <si>
    <t>Crayons couleurs Mega (x12)</t>
  </si>
  <si>
    <t>Crayons de cire (x24)</t>
  </si>
  <si>
    <t>Epingles à tête ronde 3cm x50</t>
  </si>
  <si>
    <t>Feutres (x10)</t>
  </si>
  <si>
    <t>Feutres Giotto (x18)</t>
  </si>
  <si>
    <t>Feutres pointe extra large (x32)</t>
  </si>
  <si>
    <t>Feutrine légère de 20x30cm - 24 feuilles</t>
  </si>
  <si>
    <t>Feutrine légère de 20x30cm - 5 feuilles</t>
  </si>
  <si>
    <t>Fil coton naturel cablé diamètre 1,5mm - Longueur 100 mètres</t>
  </si>
  <si>
    <t>Fil nylon 100 mètres, diamètre 0.3mm</t>
  </si>
  <si>
    <t>Fil nylon 25 mètres</t>
  </si>
  <si>
    <t>Gomettes de Noël (par minimum de 100)</t>
  </si>
  <si>
    <t>Gommettes diverses  (par minimum de 100)</t>
  </si>
  <si>
    <t>Gouache - Set de 12 couleurs - 1L</t>
  </si>
  <si>
    <t>Kit 80 bracelets de l'amitié</t>
  </si>
  <si>
    <t>Kit atelier 50 diffuseurs senteur</t>
  </si>
  <si>
    <t>Kit de 6 pots de fleurs séchées</t>
  </si>
  <si>
    <t>Lot de 10 sets de 100 chenilles 30 cm - diamètre 6mm couleurs assorties</t>
  </si>
  <si>
    <t>Lot de 2 sets de 30 cartes légères 120 gr A4</t>
  </si>
  <si>
    <t>Lot de 200 gommettes anniversaire</t>
  </si>
  <si>
    <t>Lot de 400 bandes de papier 130 gr (16cm x 3mm)</t>
  </si>
  <si>
    <t>Pailles x100</t>
  </si>
  <si>
    <t>Pots paillettes 115g (x6)</t>
  </si>
  <si>
    <t>Paquet de 100 cartes fortes pour dessin, collages, découpage</t>
  </si>
  <si>
    <t>Peinture acrylique 500ml - 12 couleurs</t>
  </si>
  <si>
    <t>Cadre pêle-mêle en bois de 30cm</t>
  </si>
  <si>
    <t>Pelotes de laine - différents coloris - 50g (x10)</t>
  </si>
  <si>
    <t>Perles rondes brillantes - 180 perles - diamètre des perles assortis : 10 - 13 - 15 - 16 - 18 mm - diamètre du trou : 2 à 3 mm</t>
  </si>
  <si>
    <t>Perles à repasser XXL couleurs pastel - 1000 perles - Dimensions des perles : diamètre 1 cm</t>
  </si>
  <si>
    <t>Sacs en kraft colorés - 6 pièces - Dimensions : 15 x 12cm</t>
  </si>
  <si>
    <t>Pinceaux - Paquet de 60 pinceaux de différentes tailles</t>
  </si>
  <si>
    <t>Plateau gabarit pour quilling - Dimensions : 21 x 15cm</t>
  </si>
  <si>
    <t>Feuilles caoutchouc - 20x30cm - 10 feuilles</t>
  </si>
  <si>
    <t>Pochette de 20 marqueurs Posca</t>
  </si>
  <si>
    <t>Pochette de 4 marqueurs Posca pointes fines, couleurs pailletées</t>
  </si>
  <si>
    <t>Pochoir "Noël" - 20 x 30 cm</t>
  </si>
  <si>
    <t>Pompons - 16 couleurs - 1200 pièces</t>
  </si>
  <si>
    <t>Porte clés en bois x6</t>
  </si>
  <si>
    <t>Rouleau plastique adhésif 25m</t>
  </si>
  <si>
    <t>Sachet de boutons formes &amp; couleurs différentes (230g)</t>
  </si>
  <si>
    <t>Sapin de Noël géant en carte forte à monter et ses boules et cadeaux</t>
  </si>
  <si>
    <t>Seau de gros feutres x30</t>
  </si>
  <si>
    <t>Set de stickers strass couleurs assorties - x1000</t>
  </si>
  <si>
    <t>Set de 12 couronnes en carton métallisé or et argent 56cm</t>
  </si>
  <si>
    <t>Set de 12 mini cadeaux décoratifs en papier 3cm</t>
  </si>
  <si>
    <t>Set de 16 boules polystyrène diamètre assortis : 3, 5, 7, 10 cm</t>
  </si>
  <si>
    <t>Set de 24 boules de Noël en carton épais blanc diamètre 10cm</t>
  </si>
  <si>
    <t>Tube 25ml gel paillettes (3)</t>
  </si>
  <si>
    <t>Non</t>
  </si>
  <si>
    <t xml:space="preserve">Battle rope - corde ondulatoire </t>
  </si>
  <si>
    <t>Jeu de crack list</t>
  </si>
  <si>
    <t>Jeux extérieur divers</t>
  </si>
  <si>
    <t>Jeu du speed bac</t>
  </si>
  <si>
    <t>Jeu de 52 cartes</t>
  </si>
  <si>
    <t>Lot de 4 anneaux de gymnastique</t>
  </si>
  <si>
    <t>Loto Bingo de Luxe</t>
  </si>
  <si>
    <t>Machine de boxe</t>
  </si>
  <si>
    <t>Pions pour loto (x200)</t>
  </si>
  <si>
    <t>Box de pliométrie en bois (grande)</t>
  </si>
  <si>
    <t>Box de pliométrie en bois (petite)</t>
  </si>
  <si>
    <t>Lot de 6 paires d'haltères fitness en vynile</t>
  </si>
  <si>
    <t>Pochette 8 feutres non permanent</t>
  </si>
  <si>
    <t xml:space="preserve">Bracelet texturé à mâcher </t>
  </si>
  <si>
    <t>Mini appareil vibrant</t>
  </si>
  <si>
    <t>Balle casse tête puzzle</t>
  </si>
  <si>
    <t>Toupie lumineuse</t>
  </si>
  <si>
    <t>Toupie magnétique LED</t>
  </si>
  <si>
    <t>Ballon motricité à billes</t>
  </si>
  <si>
    <t>Argile autodurcissante blanche - 5kg</t>
  </si>
  <si>
    <t>Oui : 1</t>
  </si>
  <si>
    <t>Oui : 2</t>
  </si>
  <si>
    <t>Pourcentage de remise applicable au catalogue</t>
  </si>
  <si>
    <t>Molkky en mousse</t>
  </si>
  <si>
    <t>Boules (différentes couleurs, plastiques, taille standard, par paquet minimum de 32)</t>
  </si>
  <si>
    <t>Guirlandes de Noël : largeur 15cm et longueur 2 mètres (différents coloris)</t>
  </si>
  <si>
    <t>Bâtons lumineux (lot de 15)</t>
  </si>
  <si>
    <t>Balle motricité fine (lot de 3)</t>
  </si>
  <si>
    <t>Ballons de football (taille 3, 4, 5 soit 3 ballons)</t>
  </si>
  <si>
    <t>Ballon en mousse uni de diamètre 20cm</t>
  </si>
  <si>
    <t>Ballon en plastique uni de diamètre 20cm</t>
  </si>
  <si>
    <t>Feuilles de couleurs unis A4 - 230 grammes (paquet minimum de 60 feuilles)</t>
  </si>
  <si>
    <t>Fidget limace articulée</t>
  </si>
  <si>
    <t>Intercalaires A4 (x12)</t>
  </si>
  <si>
    <t>Jeu de carte niveau 1</t>
  </si>
  <si>
    <t>Jeu de carte niveau 2</t>
  </si>
  <si>
    <t>Jeu de carte niveau 3</t>
  </si>
  <si>
    <t>Jeu de carte niveau 4</t>
  </si>
  <si>
    <t>Jeu de fléchettes en pointes acier</t>
  </si>
  <si>
    <t>Jeu encastrement en bois multiformes pour bébés</t>
  </si>
  <si>
    <t>Kit d'outils de motricité fine (pinces/pincettes/perles/lacets/boulons/vis/etc…)</t>
  </si>
  <si>
    <t>L'as des sons inversés</t>
  </si>
  <si>
    <t>L'as des sons simples</t>
  </si>
  <si>
    <t>Livre de méthodes de lecteur</t>
  </si>
  <si>
    <t>Livre pour bébé de 0 à 2ans</t>
  </si>
  <si>
    <t>Livre pour enfants de 3 à 5ans</t>
  </si>
  <si>
    <t>Livre pour enfants de 6 à 8ans</t>
  </si>
  <si>
    <t>Livre pour enfants de 9 à 12ans</t>
  </si>
  <si>
    <t>Livre pour enfants de plus de 12ans</t>
  </si>
  <si>
    <t>Panier de basket sur pied réglable de 0,9m à 1,2m - enfant</t>
  </si>
  <si>
    <t>Raquettes de badminton x2</t>
  </si>
  <si>
    <t>Raquettes de ping-pong x2</t>
  </si>
  <si>
    <t>Raquettes de tennis x2</t>
  </si>
  <si>
    <t>Tamtam safari CP</t>
  </si>
  <si>
    <t>Tamtam safari les syllables simples</t>
  </si>
  <si>
    <t>Balles sensorielles (lot de 6)</t>
  </si>
  <si>
    <t>Balles sonores (lot de 6)</t>
  </si>
  <si>
    <t>Empreintes numérotées par lot de 10 empreintes en diamètre 10 cm</t>
  </si>
  <si>
    <t>Flèches de tir à l'arc easysoft bleu/rouge par lot de 2</t>
  </si>
  <si>
    <t>Jeu de flèchettes magnétiques</t>
  </si>
  <si>
    <t>Jeu de l'oie</t>
  </si>
  <si>
    <t>Jeu d'échecs</t>
  </si>
  <si>
    <t>Lot de 12 cônes empilables (hauteur 17cm, diamètres 4/7cm)</t>
  </si>
  <si>
    <t>Raquettes (x2) et balle de tennis en mousse</t>
  </si>
  <si>
    <t>Set de ping pong : 2 raquettes + 2 balles</t>
  </si>
  <si>
    <t xml:space="preserve">Set tir à l'arc : 1 arc, 2 flèches ventouses, 1 cible </t>
  </si>
  <si>
    <t>Tapis de jeux (par lot de tapis puzzles)</t>
  </si>
  <si>
    <t>Aérosol neige - 150ml</t>
  </si>
  <si>
    <t>Attaches porte-clés x100</t>
  </si>
  <si>
    <t>Ballons de baudruche (différents coloris unis) x100</t>
  </si>
  <si>
    <t>Ballons de baudruche (différents coloris unis) x25</t>
  </si>
  <si>
    <t>Bâton de colle - 115g</t>
  </si>
  <si>
    <t>Ciseau</t>
  </si>
  <si>
    <t>Ciseau cranteur</t>
  </si>
  <si>
    <t>Ciseau ergo 21cm</t>
  </si>
  <si>
    <t>Colle à bois - 5L</t>
  </si>
  <si>
    <t>Pistolet colle à chaud</t>
  </si>
  <si>
    <t>Colle à chaud - 50 bâtons</t>
  </si>
  <si>
    <t>Colle liquide vernis - 5L</t>
  </si>
  <si>
    <t>Colle quilling et paperolles - 25ml</t>
  </si>
  <si>
    <t>Feuilles de couleurs Canson A4 - 60 feuilles</t>
  </si>
  <si>
    <t>Feuilles origami liberty de 20x20cm - 60 feuilles</t>
  </si>
  <si>
    <t>Fils scoubidous unis x100</t>
  </si>
  <si>
    <t>Flacon gouache liquide - 500ml</t>
  </si>
  <si>
    <t>Flacons de peinture spéciale vitre - 500ml (x10)</t>
  </si>
  <si>
    <t>Kit pâte à modeler (20 pots + accessoires)</t>
  </si>
  <si>
    <t>Papier calque A4 - Blanc translucide - 48 feuilles</t>
  </si>
  <si>
    <t>Papier crépon - 8 rouleaux (25x60cm)</t>
  </si>
  <si>
    <t>Papier de couleurs - A4 - 75g - 500 feuilles</t>
  </si>
  <si>
    <t>Papier ondulé en rouleaux - 50x70ccm - 1 rouleau</t>
  </si>
  <si>
    <t>Pate à modeler blanche - 3kg</t>
  </si>
  <si>
    <t>Perles acryliques nacrées rondes - Entre 250 et 300 perles</t>
  </si>
  <si>
    <t>Perles intercalaires - Environ 500 perles</t>
  </si>
  <si>
    <t>Pince à linge en bois x100</t>
  </si>
  <si>
    <t>Plumes multicolores - Environ 1000 plumes</t>
  </si>
  <si>
    <t>Pochettes pour plastifieuse A4 - A5 - A3 / Paquet de 100</t>
  </si>
  <si>
    <t>Pochoir souples adhésif - Alphabet Majuscule - 14x20 cm</t>
  </si>
  <si>
    <t>Rouleau bolduc - 5 bobines - 7 mm x 10 m</t>
  </si>
  <si>
    <t>Set pour décorer des œufs de pâques en caoutchouc souple - Kit contenant des œufs en caoutchouc, des stickers, des pompons, des strass.. Environ 100 pièces</t>
  </si>
  <si>
    <t>Vernis-colle en flacon aérosol - 250ml</t>
  </si>
  <si>
    <t>Tube à 2 embouts de colle blanche - 34ml</t>
  </si>
  <si>
    <t>Vernis colle en gel - 250ml</t>
  </si>
  <si>
    <t>Vernis-colle - 250ml</t>
  </si>
  <si>
    <t>Lot 1 : Petites fournitures pour évènements festifs</t>
  </si>
  <si>
    <t>Lot 2 : Encadrement et cadres décoratifs</t>
  </si>
  <si>
    <t>Lot 3 : Jeux pédagogiques et récréatifs pédiatrie</t>
  </si>
  <si>
    <t>Lot 4 : Jeux pédagogiques et récréatifs gériatrie</t>
  </si>
  <si>
    <t>Encadrement (tailles divers)</t>
  </si>
  <si>
    <t>Cadres décoratifs tailles divers)</t>
  </si>
  <si>
    <t>Lot 5 : Matériels et fournitures pour ateliers créatif pédiatrie et gériatrie</t>
  </si>
  <si>
    <t>Délai de livraison</t>
  </si>
  <si>
    <t xml:space="preserve">Délai de livraison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</si>
</sst>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85">
    <xf numFmtId="0" fontId="0" fillId="0" borderId="0" xfId="0"/>
    <xf numFmtId="0" fontId="0" fillId="0" borderId="0" xfId="0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9" fontId="0" fillId="2" borderId="1" xfId="0" applyNumberFormat="1" applyFill="1" applyBorder="1" applyAlignment="1">
      <alignment horizontal="center" vertical="center"/>
    </xf>
    <xf numFmtId="164" fontId="1" fillId="0" borderId="16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0" fillId="2" borderId="8" xfId="0" applyNumberForma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0" xfId="0" applyFont="1" applyFill="1"/>
    <xf numFmtId="164" fontId="0" fillId="0" borderId="0" xfId="0" applyNumberFormat="1"/>
    <xf numFmtId="164" fontId="0" fillId="2" borderId="3" xfId="0" applyNumberFormat="1" applyFill="1" applyBorder="1" applyAlignment="1">
      <alignment horizontal="center" vertical="center"/>
    </xf>
    <xf numFmtId="9" fontId="0" fillId="2" borderId="3" xfId="0" applyNumberFormat="1" applyFill="1" applyBorder="1" applyAlignment="1">
      <alignment horizontal="center" vertical="center"/>
    </xf>
    <xf numFmtId="9" fontId="0" fillId="2" borderId="8" xfId="1" applyFont="1" applyFill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9" fontId="0" fillId="2" borderId="8" xfId="0" applyNumberFormat="1" applyFill="1" applyBorder="1" applyAlignment="1">
      <alignment horizontal="center" vertical="center"/>
    </xf>
    <xf numFmtId="9" fontId="0" fillId="2" borderId="1" xfId="1" applyFont="1" applyFill="1" applyBorder="1" applyAlignment="1">
      <alignment horizontal="center" vertical="center"/>
    </xf>
    <xf numFmtId="9" fontId="0" fillId="2" borderId="3" xfId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horizontal="left" vertical="center" wrapText="1"/>
    </xf>
    <xf numFmtId="0" fontId="0" fillId="0" borderId="2" xfId="0" applyBorder="1" applyAlignment="1">
      <alignment vertical="center" wrapText="1"/>
    </xf>
    <xf numFmtId="0" fontId="0" fillId="0" borderId="2" xfId="0" applyFont="1" applyBorder="1" applyAlignment="1">
      <alignment vertical="center"/>
    </xf>
    <xf numFmtId="164" fontId="0" fillId="0" borderId="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164" fontId="0" fillId="0" borderId="4" xfId="0" applyNumberFormat="1" applyFont="1" applyFill="1" applyBorder="1" applyAlignment="1">
      <alignment horizontal="center" vertical="center" wrapText="1"/>
    </xf>
    <xf numFmtId="0" fontId="0" fillId="0" borderId="5" xfId="0" applyFont="1" applyBorder="1" applyAlignment="1">
      <alignment vertical="center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5" xfId="0" applyFont="1" applyBorder="1" applyAlignment="1">
      <alignment vertical="center" wrapText="1"/>
    </xf>
    <xf numFmtId="0" fontId="0" fillId="0" borderId="7" xfId="0" applyFont="1" applyBorder="1" applyAlignment="1">
      <alignment vertical="center"/>
    </xf>
    <xf numFmtId="164" fontId="0" fillId="0" borderId="1" xfId="0" applyNumberFormat="1" applyFont="1" applyFill="1" applyBorder="1" applyAlignment="1">
      <alignment horizontal="center" vertical="center" wrapText="1"/>
    </xf>
    <xf numFmtId="164" fontId="0" fillId="0" borderId="6" xfId="0" applyNumberFormat="1" applyFont="1" applyFill="1" applyBorder="1" applyAlignment="1">
      <alignment horizontal="center" vertical="center" wrapText="1"/>
    </xf>
    <xf numFmtId="164" fontId="0" fillId="0" borderId="8" xfId="0" applyNumberFormat="1" applyFont="1" applyFill="1" applyBorder="1" applyAlignment="1">
      <alignment horizontal="center" vertical="center" wrapText="1"/>
    </xf>
    <xf numFmtId="164" fontId="0" fillId="0" borderId="9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12" xfId="0" applyFont="1" applyBorder="1" applyAlignment="1">
      <alignment vertical="center"/>
    </xf>
    <xf numFmtId="0" fontId="0" fillId="0" borderId="0" xfId="0" applyFill="1"/>
    <xf numFmtId="0" fontId="0" fillId="0" borderId="5" xfId="0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  <xf numFmtId="164" fontId="2" fillId="2" borderId="8" xfId="0" applyNumberFormat="1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164" fontId="0" fillId="2" borderId="21" xfId="0" applyNumberFormat="1" applyFill="1" applyBorder="1" applyAlignment="1">
      <alignment horizontal="center" vertical="center"/>
    </xf>
    <xf numFmtId="164" fontId="0" fillId="2" borderId="22" xfId="0" applyNumberFormat="1" applyFill="1" applyBorder="1" applyAlignment="1">
      <alignment horizontal="center" vertical="center"/>
    </xf>
    <xf numFmtId="164" fontId="0" fillId="2" borderId="23" xfId="0" applyNumberFormat="1" applyFill="1" applyBorder="1" applyAlignment="1">
      <alignment horizontal="center" vertical="center"/>
    </xf>
    <xf numFmtId="164" fontId="2" fillId="2" borderId="2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right" vertical="center" wrapText="1"/>
    </xf>
    <xf numFmtId="0" fontId="1" fillId="0" borderId="11" xfId="0" applyFont="1" applyFill="1" applyBorder="1" applyAlignment="1">
      <alignment horizontal="right" vertical="center" wrapText="1"/>
    </xf>
    <xf numFmtId="0" fontId="1" fillId="0" borderId="15" xfId="0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14B5EB"/>
      <color rgb="FF005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179917</xdr:colOff>
      <xdr:row>1</xdr:row>
      <xdr:rowOff>85809</xdr:rowOff>
    </xdr:from>
    <xdr:to>
      <xdr:col>1</xdr:col>
      <xdr:colOff>1576917</xdr:colOff>
      <xdr:row>1</xdr:row>
      <xdr:rowOff>1062152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4500" y="477392"/>
          <a:ext cx="1397000" cy="976343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222250</xdr:colOff>
      <xdr:row>1</xdr:row>
      <xdr:rowOff>84667</xdr:rowOff>
    </xdr:from>
    <xdr:to>
      <xdr:col>1</xdr:col>
      <xdr:colOff>1619250</xdr:colOff>
      <xdr:row>1</xdr:row>
      <xdr:rowOff>1061010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8000" y="285750"/>
          <a:ext cx="1397000" cy="97634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116417</xdr:colOff>
      <xdr:row>1</xdr:row>
      <xdr:rowOff>127000</xdr:rowOff>
    </xdr:from>
    <xdr:to>
      <xdr:col>1</xdr:col>
      <xdr:colOff>1513417</xdr:colOff>
      <xdr:row>1</xdr:row>
      <xdr:rowOff>1103343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3917" y="328083"/>
          <a:ext cx="1397000" cy="97634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179917</xdr:colOff>
      <xdr:row>1</xdr:row>
      <xdr:rowOff>85809</xdr:rowOff>
    </xdr:from>
    <xdr:to>
      <xdr:col>1</xdr:col>
      <xdr:colOff>1576917</xdr:colOff>
      <xdr:row>1</xdr:row>
      <xdr:rowOff>1062152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6617" y="285834"/>
          <a:ext cx="1397000" cy="97634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116417</xdr:colOff>
      <xdr:row>1</xdr:row>
      <xdr:rowOff>127000</xdr:rowOff>
    </xdr:from>
    <xdr:to>
      <xdr:col>1</xdr:col>
      <xdr:colOff>1513417</xdr:colOff>
      <xdr:row>1</xdr:row>
      <xdr:rowOff>1103343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0742" y="327025"/>
          <a:ext cx="1397000" cy="97634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148167</xdr:colOff>
      <xdr:row>1</xdr:row>
      <xdr:rowOff>105833</xdr:rowOff>
    </xdr:from>
    <xdr:to>
      <xdr:col>1</xdr:col>
      <xdr:colOff>1545167</xdr:colOff>
      <xdr:row>1</xdr:row>
      <xdr:rowOff>1082176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497416"/>
          <a:ext cx="1397000" cy="97634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169334</xdr:colOff>
      <xdr:row>1</xdr:row>
      <xdr:rowOff>84667</xdr:rowOff>
    </xdr:from>
    <xdr:to>
      <xdr:col>1</xdr:col>
      <xdr:colOff>1566334</xdr:colOff>
      <xdr:row>1</xdr:row>
      <xdr:rowOff>1061010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1" y="285750"/>
          <a:ext cx="1397000" cy="97634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137583</xdr:colOff>
      <xdr:row>1</xdr:row>
      <xdr:rowOff>95250</xdr:rowOff>
    </xdr:from>
    <xdr:to>
      <xdr:col>1</xdr:col>
      <xdr:colOff>1534583</xdr:colOff>
      <xdr:row>1</xdr:row>
      <xdr:rowOff>1071593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083" y="296333"/>
          <a:ext cx="1397000" cy="97634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169334</xdr:colOff>
      <xdr:row>1</xdr:row>
      <xdr:rowOff>105834</xdr:rowOff>
    </xdr:from>
    <xdr:to>
      <xdr:col>1</xdr:col>
      <xdr:colOff>1566334</xdr:colOff>
      <xdr:row>1</xdr:row>
      <xdr:rowOff>1082177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334" y="306917"/>
          <a:ext cx="1397000" cy="97634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211667</xdr:colOff>
      <xdr:row>1</xdr:row>
      <xdr:rowOff>95250</xdr:rowOff>
    </xdr:from>
    <xdr:to>
      <xdr:col>1</xdr:col>
      <xdr:colOff>1608667</xdr:colOff>
      <xdr:row>1</xdr:row>
      <xdr:rowOff>1071593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0" y="296333"/>
          <a:ext cx="1397000" cy="9763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B1:P20"/>
  <sheetViews>
    <sheetView showGridLines="0" zoomScale="90" zoomScaleNormal="90" workbookViewId="0">
      <selection activeCell="F9" sqref="F9"/>
    </sheetView>
  </sheetViews>
  <sheetFormatPr baseColWidth="10" defaultRowHeight="15" x14ac:dyDescent="0.25"/>
  <cols>
    <col min="1" max="1" width="4" customWidth="1"/>
    <col min="2" max="2" width="104.7109375" bestFit="1" customWidth="1"/>
    <col min="3" max="6" width="22.28515625" customWidth="1"/>
    <col min="7" max="7" width="20.140625" customWidth="1"/>
  </cols>
  <sheetData>
    <row r="1" spans="2:16" ht="15.75" thickBot="1" x14ac:dyDescent="0.3"/>
    <row r="2" spans="2:16" ht="91.5" customHeight="1" thickBot="1" x14ac:dyDescent="0.3">
      <c r="B2" s="75" t="s">
        <v>324</v>
      </c>
      <c r="C2" s="76"/>
      <c r="D2" s="76"/>
      <c r="E2" s="76"/>
      <c r="F2" s="76"/>
      <c r="G2" s="77"/>
      <c r="K2" s="70"/>
      <c r="L2" s="70"/>
      <c r="M2" s="70"/>
      <c r="N2" s="70"/>
      <c r="O2" s="70"/>
      <c r="P2" s="70"/>
    </row>
    <row r="3" spans="2:16" ht="23.25" customHeight="1" thickBot="1" x14ac:dyDescent="0.3">
      <c r="B3" s="10"/>
      <c r="C3" s="10"/>
      <c r="D3" s="10"/>
      <c r="E3" s="10"/>
      <c r="F3" s="10"/>
    </row>
    <row r="4" spans="2:16" ht="23.25" customHeight="1" thickBot="1" x14ac:dyDescent="0.3">
      <c r="B4" s="72" t="s">
        <v>7</v>
      </c>
      <c r="C4" s="73"/>
      <c r="D4" s="73"/>
      <c r="E4" s="73"/>
      <c r="F4" s="73"/>
      <c r="G4" s="74"/>
    </row>
    <row r="5" spans="2:16" ht="23.25" customHeight="1" thickBot="1" x14ac:dyDescent="0.3">
      <c r="B5" s="56"/>
      <c r="C5" s="56"/>
      <c r="D5" s="56"/>
      <c r="E5" s="56"/>
      <c r="F5" s="56"/>
      <c r="G5" s="56"/>
    </row>
    <row r="6" spans="2:16" ht="23.25" customHeight="1" thickBot="1" x14ac:dyDescent="0.3">
      <c r="B6" s="57" t="s">
        <v>243</v>
      </c>
      <c r="C6" s="78"/>
      <c r="D6" s="79"/>
      <c r="E6" s="79"/>
      <c r="F6" s="79"/>
      <c r="G6" s="80"/>
    </row>
    <row r="7" spans="2:16" ht="22.5" customHeight="1" thickBot="1" x14ac:dyDescent="0.3">
      <c r="B7" s="1"/>
      <c r="C7" s="71"/>
      <c r="D7" s="71"/>
      <c r="E7" s="71"/>
      <c r="F7" s="64"/>
    </row>
    <row r="8" spans="2:16" ht="30.75" customHeight="1" thickBot="1" x14ac:dyDescent="0.3">
      <c r="B8" s="27" t="s">
        <v>0</v>
      </c>
      <c r="C8" s="28" t="s">
        <v>1</v>
      </c>
      <c r="D8" s="28" t="s">
        <v>2</v>
      </c>
      <c r="E8" s="28" t="s">
        <v>3</v>
      </c>
      <c r="F8" s="65" t="s">
        <v>331</v>
      </c>
      <c r="G8" s="29" t="s">
        <v>9</v>
      </c>
    </row>
    <row r="9" spans="2:16" ht="30" customHeight="1" x14ac:dyDescent="0.25">
      <c r="B9" s="2" t="s">
        <v>54</v>
      </c>
      <c r="C9" s="22"/>
      <c r="D9" s="23"/>
      <c r="E9" s="22"/>
      <c r="F9" s="66"/>
      <c r="G9" s="19" t="s">
        <v>220</v>
      </c>
    </row>
    <row r="10" spans="2:16" ht="30" customHeight="1" x14ac:dyDescent="0.25">
      <c r="B10" s="3" t="s">
        <v>55</v>
      </c>
      <c r="C10" s="12"/>
      <c r="D10" s="13"/>
      <c r="E10" s="12"/>
      <c r="F10" s="67"/>
      <c r="G10" s="17" t="s">
        <v>241</v>
      </c>
    </row>
    <row r="11" spans="2:16" ht="30" customHeight="1" x14ac:dyDescent="0.25">
      <c r="B11" s="3" t="s">
        <v>245</v>
      </c>
      <c r="C11" s="12"/>
      <c r="D11" s="13"/>
      <c r="E11" s="12"/>
      <c r="F11" s="67"/>
      <c r="G11" s="17" t="s">
        <v>241</v>
      </c>
    </row>
    <row r="12" spans="2:16" ht="30" customHeight="1" x14ac:dyDescent="0.25">
      <c r="B12" s="3" t="s">
        <v>56</v>
      </c>
      <c r="C12" s="12"/>
      <c r="D12" s="13"/>
      <c r="E12" s="12"/>
      <c r="F12" s="67"/>
      <c r="G12" s="17" t="s">
        <v>220</v>
      </c>
    </row>
    <row r="13" spans="2:16" ht="30" customHeight="1" x14ac:dyDescent="0.25">
      <c r="B13" s="3" t="s">
        <v>246</v>
      </c>
      <c r="C13" s="12"/>
      <c r="D13" s="13"/>
      <c r="E13" s="12"/>
      <c r="F13" s="67"/>
      <c r="G13" s="17" t="s">
        <v>220</v>
      </c>
    </row>
    <row r="14" spans="2:16" ht="30" customHeight="1" x14ac:dyDescent="0.25">
      <c r="B14" s="3" t="s">
        <v>57</v>
      </c>
      <c r="C14" s="12"/>
      <c r="D14" s="13"/>
      <c r="E14" s="12"/>
      <c r="F14" s="67"/>
      <c r="G14" s="17" t="s">
        <v>220</v>
      </c>
    </row>
    <row r="15" spans="2:16" ht="30" customHeight="1" x14ac:dyDescent="0.25">
      <c r="B15" s="3" t="s">
        <v>59</v>
      </c>
      <c r="C15" s="12"/>
      <c r="D15" s="13"/>
      <c r="E15" s="12"/>
      <c r="F15" s="67"/>
      <c r="G15" s="17" t="s">
        <v>220</v>
      </c>
    </row>
    <row r="16" spans="2:16" ht="30" customHeight="1" x14ac:dyDescent="0.25">
      <c r="B16" s="3" t="s">
        <v>58</v>
      </c>
      <c r="C16" s="12"/>
      <c r="D16" s="13"/>
      <c r="E16" s="12"/>
      <c r="F16" s="67"/>
      <c r="G16" s="17" t="s">
        <v>220</v>
      </c>
    </row>
    <row r="17" spans="2:7" ht="30" customHeight="1" thickBot="1" x14ac:dyDescent="0.3">
      <c r="B17" s="4" t="s">
        <v>60</v>
      </c>
      <c r="C17" s="16"/>
      <c r="D17" s="30"/>
      <c r="E17" s="16"/>
      <c r="F17" s="68"/>
      <c r="G17" s="18" t="s">
        <v>220</v>
      </c>
    </row>
    <row r="20" spans="2:7" x14ac:dyDescent="0.25">
      <c r="B20" s="61"/>
    </row>
  </sheetData>
  <mergeCells count="5">
    <mergeCell ref="K2:P2"/>
    <mergeCell ref="C7:E7"/>
    <mergeCell ref="B4:G4"/>
    <mergeCell ref="B2:G2"/>
    <mergeCell ref="C6:G6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8"/>
  <dimension ref="B1:G133"/>
  <sheetViews>
    <sheetView showGridLines="0" zoomScale="90" zoomScaleNormal="90" workbookViewId="0">
      <selection activeCell="E7" sqref="E7"/>
    </sheetView>
  </sheetViews>
  <sheetFormatPr baseColWidth="10" defaultRowHeight="15" x14ac:dyDescent="0.25"/>
  <cols>
    <col min="1" max="1" width="4.28515625" customWidth="1"/>
    <col min="2" max="2" width="81.42578125" customWidth="1"/>
    <col min="3" max="5" width="23.28515625" customWidth="1"/>
  </cols>
  <sheetData>
    <row r="1" spans="2:5" ht="15.75" thickBot="1" x14ac:dyDescent="0.3"/>
    <row r="2" spans="2:5" ht="91.5" customHeight="1" thickBot="1" x14ac:dyDescent="0.3">
      <c r="B2" s="75" t="s">
        <v>330</v>
      </c>
      <c r="C2" s="76"/>
      <c r="D2" s="76"/>
      <c r="E2" s="77"/>
    </row>
    <row r="3" spans="2:5" ht="23.25" customHeight="1" thickBot="1" x14ac:dyDescent="0.3">
      <c r="B3" s="10"/>
      <c r="C3" s="10"/>
      <c r="D3" s="10"/>
      <c r="E3" s="10"/>
    </row>
    <row r="4" spans="2:5" ht="23.25" customHeight="1" thickBot="1" x14ac:dyDescent="0.3">
      <c r="B4" s="72" t="s">
        <v>8</v>
      </c>
      <c r="C4" s="73"/>
      <c r="D4" s="73"/>
      <c r="E4" s="74"/>
    </row>
    <row r="5" spans="2:5" ht="22.5" customHeight="1" thickBot="1" x14ac:dyDescent="0.3">
      <c r="B5" s="8"/>
      <c r="C5" s="71"/>
      <c r="D5" s="71"/>
      <c r="E5" s="71"/>
    </row>
    <row r="6" spans="2:5" ht="30.75" customHeight="1" thickBot="1" x14ac:dyDescent="0.3">
      <c r="B6" s="27" t="s">
        <v>0</v>
      </c>
      <c r="C6" s="28" t="s">
        <v>3</v>
      </c>
      <c r="D6" s="28" t="s">
        <v>4</v>
      </c>
      <c r="E6" s="29" t="s">
        <v>5</v>
      </c>
    </row>
    <row r="7" spans="2:5" ht="30.75" customHeight="1" x14ac:dyDescent="0.25">
      <c r="B7" s="40" t="s">
        <v>288</v>
      </c>
      <c r="C7" s="42">
        <f>'Lot 5 BPU'!E9</f>
        <v>0</v>
      </c>
      <c r="D7" s="43">
        <v>8</v>
      </c>
      <c r="E7" s="44">
        <f t="shared" ref="E7:E38" si="0">C7*D7</f>
        <v>0</v>
      </c>
    </row>
    <row r="8" spans="2:5" ht="30.75" customHeight="1" x14ac:dyDescent="0.25">
      <c r="B8" s="37" t="s">
        <v>240</v>
      </c>
      <c r="C8" s="50">
        <f>'Lot 5 BPU'!E10</f>
        <v>0</v>
      </c>
      <c r="D8" s="47">
        <v>6</v>
      </c>
      <c r="E8" s="51">
        <f t="shared" si="0"/>
        <v>0</v>
      </c>
    </row>
    <row r="9" spans="2:5" ht="30.75" customHeight="1" x14ac:dyDescent="0.25">
      <c r="B9" s="37" t="s">
        <v>156</v>
      </c>
      <c r="C9" s="50">
        <f>'Lot 5 BPU'!E11</f>
        <v>0</v>
      </c>
      <c r="D9" s="47">
        <v>5</v>
      </c>
      <c r="E9" s="51">
        <f t="shared" si="0"/>
        <v>0</v>
      </c>
    </row>
    <row r="10" spans="2:5" ht="30.75" customHeight="1" x14ac:dyDescent="0.25">
      <c r="B10" s="37" t="s">
        <v>157</v>
      </c>
      <c r="C10" s="50">
        <f>'Lot 5 BPU'!E12</f>
        <v>0</v>
      </c>
      <c r="D10" s="47">
        <v>2</v>
      </c>
      <c r="E10" s="51">
        <f t="shared" si="0"/>
        <v>0</v>
      </c>
    </row>
    <row r="11" spans="2:5" ht="32.25" customHeight="1" x14ac:dyDescent="0.25">
      <c r="B11" s="37" t="s">
        <v>289</v>
      </c>
      <c r="C11" s="50">
        <f>'Lot 5 BPU'!E13</f>
        <v>0</v>
      </c>
      <c r="D11" s="47">
        <v>2</v>
      </c>
      <c r="E11" s="51">
        <f t="shared" si="0"/>
        <v>0</v>
      </c>
    </row>
    <row r="12" spans="2:5" ht="34.5" customHeight="1" x14ac:dyDescent="0.25">
      <c r="B12" s="37" t="s">
        <v>158</v>
      </c>
      <c r="C12" s="50">
        <f>'Lot 5 BPU'!E14</f>
        <v>0</v>
      </c>
      <c r="D12" s="47">
        <v>4</v>
      </c>
      <c r="E12" s="51">
        <f t="shared" si="0"/>
        <v>0</v>
      </c>
    </row>
    <row r="13" spans="2:5" ht="34.5" customHeight="1" x14ac:dyDescent="0.25">
      <c r="B13" s="37" t="s">
        <v>159</v>
      </c>
      <c r="C13" s="50">
        <f>'Lot 5 BPU'!E15</f>
        <v>0</v>
      </c>
      <c r="D13" s="47">
        <v>4</v>
      </c>
      <c r="E13" s="51">
        <f t="shared" si="0"/>
        <v>0</v>
      </c>
    </row>
    <row r="14" spans="2:5" ht="34.5" customHeight="1" x14ac:dyDescent="0.25">
      <c r="B14" s="37" t="s">
        <v>160</v>
      </c>
      <c r="C14" s="50">
        <f>'Lot 5 BPU'!E16</f>
        <v>0</v>
      </c>
      <c r="D14" s="47">
        <v>4</v>
      </c>
      <c r="E14" s="51">
        <f t="shared" si="0"/>
        <v>0</v>
      </c>
    </row>
    <row r="15" spans="2:5" ht="35.25" customHeight="1" x14ac:dyDescent="0.25">
      <c r="B15" s="37" t="s">
        <v>161</v>
      </c>
      <c r="C15" s="50">
        <f>'Lot 5 BPU'!E17</f>
        <v>0</v>
      </c>
      <c r="D15" s="47">
        <v>4</v>
      </c>
      <c r="E15" s="51">
        <f t="shared" si="0"/>
        <v>0</v>
      </c>
    </row>
    <row r="16" spans="2:5" ht="35.25" customHeight="1" x14ac:dyDescent="0.25">
      <c r="B16" s="37" t="s">
        <v>290</v>
      </c>
      <c r="C16" s="50">
        <f>'Lot 5 BPU'!E18</f>
        <v>0</v>
      </c>
      <c r="D16" s="47">
        <f>2+2</f>
        <v>4</v>
      </c>
      <c r="E16" s="51">
        <f t="shared" si="0"/>
        <v>0</v>
      </c>
    </row>
    <row r="17" spans="2:6" ht="35.25" customHeight="1" x14ac:dyDescent="0.25">
      <c r="B17" s="37" t="s">
        <v>291</v>
      </c>
      <c r="C17" s="50">
        <f>'Lot 5 BPU'!E19</f>
        <v>0</v>
      </c>
      <c r="D17" s="47">
        <v>4</v>
      </c>
      <c r="E17" s="51">
        <f t="shared" si="0"/>
        <v>0</v>
      </c>
    </row>
    <row r="18" spans="2:6" ht="35.25" customHeight="1" x14ac:dyDescent="0.25">
      <c r="B18" s="37" t="s">
        <v>162</v>
      </c>
      <c r="C18" s="50">
        <f>'Lot 5 BPU'!E20</f>
        <v>0</v>
      </c>
      <c r="D18" s="47">
        <f>1+20</f>
        <v>21</v>
      </c>
      <c r="E18" s="51">
        <f t="shared" si="0"/>
        <v>0</v>
      </c>
    </row>
    <row r="19" spans="2:6" ht="35.25" customHeight="1" x14ac:dyDescent="0.25">
      <c r="B19" s="37" t="s">
        <v>292</v>
      </c>
      <c r="C19" s="50">
        <f>'Lot 5 BPU'!E21</f>
        <v>0</v>
      </c>
      <c r="D19" s="47">
        <v>5</v>
      </c>
      <c r="E19" s="51">
        <f t="shared" si="0"/>
        <v>0</v>
      </c>
    </row>
    <row r="20" spans="2:6" ht="35.25" customHeight="1" x14ac:dyDescent="0.25">
      <c r="B20" s="37" t="s">
        <v>163</v>
      </c>
      <c r="C20" s="50">
        <f>'Lot 5 BPU'!E22</f>
        <v>0</v>
      </c>
      <c r="D20" s="47">
        <v>2</v>
      </c>
      <c r="E20" s="51">
        <f t="shared" si="0"/>
        <v>0</v>
      </c>
    </row>
    <row r="21" spans="2:6" ht="30.75" customHeight="1" x14ac:dyDescent="0.25">
      <c r="B21" s="37" t="s">
        <v>164</v>
      </c>
      <c r="C21" s="50">
        <f>'Lot 5 BPU'!E23</f>
        <v>0</v>
      </c>
      <c r="D21" s="47">
        <v>4</v>
      </c>
      <c r="E21" s="51">
        <f t="shared" si="0"/>
        <v>0</v>
      </c>
      <c r="F21" s="21"/>
    </row>
    <row r="22" spans="2:6" ht="30.75" customHeight="1" x14ac:dyDescent="0.25">
      <c r="B22" s="37" t="s">
        <v>165</v>
      </c>
      <c r="C22" s="50">
        <f>'Lot 5 BPU'!E24</f>
        <v>0</v>
      </c>
      <c r="D22" s="47">
        <v>4</v>
      </c>
      <c r="E22" s="51">
        <f t="shared" si="0"/>
        <v>0</v>
      </c>
    </row>
    <row r="23" spans="2:6" ht="30.75" customHeight="1" x14ac:dyDescent="0.25">
      <c r="B23" s="37" t="s">
        <v>25</v>
      </c>
      <c r="C23" s="50">
        <f>'Lot 5 BPU'!E25</f>
        <v>0</v>
      </c>
      <c r="D23" s="47">
        <v>5</v>
      </c>
      <c r="E23" s="51">
        <f t="shared" si="0"/>
        <v>0</v>
      </c>
    </row>
    <row r="24" spans="2:6" ht="30.75" customHeight="1" x14ac:dyDescent="0.25">
      <c r="B24" s="37" t="s">
        <v>168</v>
      </c>
      <c r="C24" s="50">
        <f>'Lot 5 BPU'!E26</f>
        <v>0</v>
      </c>
      <c r="D24" s="47">
        <v>2</v>
      </c>
      <c r="E24" s="51">
        <f t="shared" si="0"/>
        <v>0</v>
      </c>
    </row>
    <row r="25" spans="2:6" ht="30.75" customHeight="1" x14ac:dyDescent="0.25">
      <c r="B25" s="37" t="s">
        <v>12</v>
      </c>
      <c r="C25" s="50">
        <f>'Lot 5 BPU'!E27</f>
        <v>0</v>
      </c>
      <c r="D25" s="47">
        <v>3</v>
      </c>
      <c r="E25" s="51">
        <f t="shared" si="0"/>
        <v>0</v>
      </c>
    </row>
    <row r="26" spans="2:6" ht="30.75" customHeight="1" x14ac:dyDescent="0.25">
      <c r="B26" s="37" t="s">
        <v>167</v>
      </c>
      <c r="C26" s="50">
        <f>'Lot 5 BPU'!E28</f>
        <v>0</v>
      </c>
      <c r="D26" s="47">
        <v>10</v>
      </c>
      <c r="E26" s="51">
        <f t="shared" si="0"/>
        <v>0</v>
      </c>
    </row>
    <row r="27" spans="2:6" ht="30.75" customHeight="1" x14ac:dyDescent="0.25">
      <c r="B27" s="37" t="s">
        <v>169</v>
      </c>
      <c r="C27" s="50">
        <f>'Lot 5 BPU'!E29</f>
        <v>0</v>
      </c>
      <c r="D27" s="47">
        <v>5</v>
      </c>
      <c r="E27" s="51">
        <f t="shared" si="0"/>
        <v>0</v>
      </c>
    </row>
    <row r="28" spans="2:6" ht="30.75" customHeight="1" x14ac:dyDescent="0.25">
      <c r="B28" s="37" t="s">
        <v>197</v>
      </c>
      <c r="C28" s="50">
        <f>'Lot 5 BPU'!E30</f>
        <v>0</v>
      </c>
      <c r="D28" s="47">
        <v>15</v>
      </c>
      <c r="E28" s="51">
        <f t="shared" si="0"/>
        <v>0</v>
      </c>
    </row>
    <row r="29" spans="2:6" ht="30.75" customHeight="1" x14ac:dyDescent="0.25">
      <c r="B29" s="37" t="s">
        <v>293</v>
      </c>
      <c r="C29" s="50">
        <f>'Lot 5 BPU'!E31</f>
        <v>0</v>
      </c>
      <c r="D29" s="47">
        <f>2+2</f>
        <v>4</v>
      </c>
      <c r="E29" s="51">
        <f t="shared" si="0"/>
        <v>0</v>
      </c>
    </row>
    <row r="30" spans="2:6" ht="30.75" customHeight="1" x14ac:dyDescent="0.25">
      <c r="B30" s="37" t="s">
        <v>294</v>
      </c>
      <c r="C30" s="50">
        <f>'Lot 5 BPU'!E32</f>
        <v>0</v>
      </c>
      <c r="D30" s="47">
        <v>5</v>
      </c>
      <c r="E30" s="51">
        <f t="shared" si="0"/>
        <v>0</v>
      </c>
    </row>
    <row r="31" spans="2:6" ht="30.75" customHeight="1" x14ac:dyDescent="0.25">
      <c r="B31" s="37" t="s">
        <v>295</v>
      </c>
      <c r="C31" s="50">
        <f>'Lot 5 BPU'!E33</f>
        <v>0</v>
      </c>
      <c r="D31" s="47">
        <v>2</v>
      </c>
      <c r="E31" s="51">
        <f t="shared" si="0"/>
        <v>0</v>
      </c>
    </row>
    <row r="32" spans="2:6" ht="30.75" customHeight="1" x14ac:dyDescent="0.25">
      <c r="B32" s="37" t="s">
        <v>171</v>
      </c>
      <c r="C32" s="50">
        <f>'Lot 5 BPU'!E34</f>
        <v>0</v>
      </c>
      <c r="D32" s="47">
        <v>5</v>
      </c>
      <c r="E32" s="51">
        <f t="shared" si="0"/>
        <v>0</v>
      </c>
    </row>
    <row r="33" spans="2:5" ht="30.75" customHeight="1" x14ac:dyDescent="0.25">
      <c r="B33" s="37" t="s">
        <v>296</v>
      </c>
      <c r="C33" s="50">
        <f>'Lot 5 BPU'!E35</f>
        <v>0</v>
      </c>
      <c r="D33" s="47">
        <f>1+1</f>
        <v>2</v>
      </c>
      <c r="E33" s="51">
        <f t="shared" si="0"/>
        <v>0</v>
      </c>
    </row>
    <row r="34" spans="2:5" ht="30.75" customHeight="1" x14ac:dyDescent="0.25">
      <c r="B34" s="37" t="s">
        <v>298</v>
      </c>
      <c r="C34" s="50">
        <f>'Lot 5 BPU'!E36</f>
        <v>0</v>
      </c>
      <c r="D34" s="47">
        <v>18</v>
      </c>
      <c r="E34" s="51">
        <f t="shared" si="0"/>
        <v>0</v>
      </c>
    </row>
    <row r="35" spans="2:5" ht="30.75" customHeight="1" x14ac:dyDescent="0.25">
      <c r="B35" s="37" t="s">
        <v>299</v>
      </c>
      <c r="C35" s="50">
        <f>'Lot 5 BPU'!E37</f>
        <v>0</v>
      </c>
      <c r="D35" s="47">
        <v>2</v>
      </c>
      <c r="E35" s="51">
        <f t="shared" si="0"/>
        <v>0</v>
      </c>
    </row>
    <row r="36" spans="2:5" ht="30.75" customHeight="1" x14ac:dyDescent="0.25">
      <c r="B36" s="37" t="s">
        <v>300</v>
      </c>
      <c r="C36" s="50">
        <f>'Lot 5 BPU'!E38</f>
        <v>0</v>
      </c>
      <c r="D36" s="47">
        <v>5</v>
      </c>
      <c r="E36" s="51">
        <f t="shared" si="0"/>
        <v>0</v>
      </c>
    </row>
    <row r="37" spans="2:5" ht="30.75" customHeight="1" x14ac:dyDescent="0.25">
      <c r="B37" s="37" t="s">
        <v>21</v>
      </c>
      <c r="C37" s="50">
        <f>'Lot 5 BPU'!E39</f>
        <v>0</v>
      </c>
      <c r="D37" s="47">
        <v>5</v>
      </c>
      <c r="E37" s="51">
        <f t="shared" si="0"/>
        <v>0</v>
      </c>
    </row>
    <row r="38" spans="2:5" ht="30.75" customHeight="1" x14ac:dyDescent="0.25">
      <c r="B38" s="37" t="s">
        <v>172</v>
      </c>
      <c r="C38" s="50">
        <f>'Lot 5 BPU'!E40</f>
        <v>0</v>
      </c>
      <c r="D38" s="47">
        <v>5</v>
      </c>
      <c r="E38" s="51">
        <f t="shared" si="0"/>
        <v>0</v>
      </c>
    </row>
    <row r="39" spans="2:5" ht="30.75" customHeight="1" x14ac:dyDescent="0.25">
      <c r="B39" s="37" t="s">
        <v>173</v>
      </c>
      <c r="C39" s="50">
        <f>'Lot 5 BPU'!E41</f>
        <v>0</v>
      </c>
      <c r="D39" s="47">
        <f>1+1</f>
        <v>2</v>
      </c>
      <c r="E39" s="51">
        <f t="shared" ref="E39:E70" si="1">C39*D39</f>
        <v>0</v>
      </c>
    </row>
    <row r="40" spans="2:5" ht="30.75" customHeight="1" x14ac:dyDescent="0.25">
      <c r="B40" s="37" t="s">
        <v>23</v>
      </c>
      <c r="C40" s="50">
        <f>'Lot 5 BPU'!E42</f>
        <v>0</v>
      </c>
      <c r="D40" s="47">
        <v>2</v>
      </c>
      <c r="E40" s="51">
        <f t="shared" si="1"/>
        <v>0</v>
      </c>
    </row>
    <row r="41" spans="2:5" ht="30.75" customHeight="1" x14ac:dyDescent="0.25">
      <c r="B41" s="37" t="s">
        <v>174</v>
      </c>
      <c r="C41" s="50">
        <f>'Lot 5 BPU'!E43</f>
        <v>0</v>
      </c>
      <c r="D41" s="47">
        <v>5</v>
      </c>
      <c r="E41" s="51">
        <f t="shared" si="1"/>
        <v>0</v>
      </c>
    </row>
    <row r="42" spans="2:5" ht="30.75" customHeight="1" x14ac:dyDescent="0.25">
      <c r="B42" s="37" t="s">
        <v>204</v>
      </c>
      <c r="C42" s="50">
        <f>'Lot 5 BPU'!E44</f>
        <v>0</v>
      </c>
      <c r="D42" s="47">
        <v>2</v>
      </c>
      <c r="E42" s="51">
        <f t="shared" si="1"/>
        <v>0</v>
      </c>
    </row>
    <row r="43" spans="2:5" ht="30.75" customHeight="1" x14ac:dyDescent="0.25">
      <c r="B43" s="37" t="s">
        <v>301</v>
      </c>
      <c r="C43" s="50">
        <f>'Lot 5 BPU'!E45</f>
        <v>0</v>
      </c>
      <c r="D43" s="47">
        <v>8</v>
      </c>
      <c r="E43" s="51">
        <f t="shared" si="1"/>
        <v>0</v>
      </c>
    </row>
    <row r="44" spans="2:5" ht="30.75" customHeight="1" x14ac:dyDescent="0.25">
      <c r="B44" s="37" t="s">
        <v>302</v>
      </c>
      <c r="C44" s="50">
        <f>'Lot 5 BPU'!E46</f>
        <v>0</v>
      </c>
      <c r="D44" s="47">
        <v>1</v>
      </c>
      <c r="E44" s="51">
        <f t="shared" si="1"/>
        <v>0</v>
      </c>
    </row>
    <row r="45" spans="2:5" ht="30.75" customHeight="1" x14ac:dyDescent="0.25">
      <c r="B45" s="37" t="s">
        <v>175</v>
      </c>
      <c r="C45" s="50">
        <f>'Lot 5 BPU'!E47</f>
        <v>0</v>
      </c>
      <c r="D45" s="47">
        <v>20</v>
      </c>
      <c r="E45" s="51">
        <f t="shared" si="1"/>
        <v>0</v>
      </c>
    </row>
    <row r="46" spans="2:5" ht="30.75" customHeight="1" x14ac:dyDescent="0.25">
      <c r="B46" s="37" t="s">
        <v>176</v>
      </c>
      <c r="C46" s="50">
        <f>'Lot 5 BPU'!E48</f>
        <v>0</v>
      </c>
      <c r="D46" s="47">
        <v>5</v>
      </c>
      <c r="E46" s="51">
        <f t="shared" si="1"/>
        <v>0</v>
      </c>
    </row>
    <row r="47" spans="2:5" ht="30.75" customHeight="1" x14ac:dyDescent="0.25">
      <c r="B47" s="37" t="s">
        <v>177</v>
      </c>
      <c r="C47" s="50">
        <f>'Lot 5 BPU'!E49</f>
        <v>0</v>
      </c>
      <c r="D47" s="47">
        <v>5</v>
      </c>
      <c r="E47" s="51">
        <f t="shared" si="1"/>
        <v>0</v>
      </c>
    </row>
    <row r="48" spans="2:5" ht="30.75" customHeight="1" x14ac:dyDescent="0.25">
      <c r="B48" s="37" t="s">
        <v>178</v>
      </c>
      <c r="C48" s="50">
        <f>'Lot 5 BPU'!E50</f>
        <v>0</v>
      </c>
      <c r="D48" s="47">
        <f>2+1+3+3</f>
        <v>9</v>
      </c>
      <c r="E48" s="51">
        <f t="shared" si="1"/>
        <v>0</v>
      </c>
    </row>
    <row r="49" spans="2:5" ht="30.75" customHeight="1" x14ac:dyDescent="0.25">
      <c r="B49" s="37" t="s">
        <v>179</v>
      </c>
      <c r="C49" s="50">
        <f>'Lot 5 BPU'!E51</f>
        <v>0</v>
      </c>
      <c r="D49" s="47">
        <v>12</v>
      </c>
      <c r="E49" s="51">
        <f t="shared" si="1"/>
        <v>0</v>
      </c>
    </row>
    <row r="50" spans="2:5" ht="30.75" customHeight="1" x14ac:dyDescent="0.25">
      <c r="B50" s="37" t="s">
        <v>180</v>
      </c>
      <c r="C50" s="50">
        <f>'Lot 5 BPU'!E52</f>
        <v>0</v>
      </c>
      <c r="D50" s="47">
        <v>8</v>
      </c>
      <c r="E50" s="51">
        <f t="shared" si="1"/>
        <v>0</v>
      </c>
    </row>
    <row r="51" spans="2:5" ht="30.75" customHeight="1" x14ac:dyDescent="0.25">
      <c r="B51" s="37" t="s">
        <v>181</v>
      </c>
      <c r="C51" s="50">
        <f>'Lot 5 BPU'!E53</f>
        <v>0</v>
      </c>
      <c r="D51" s="47">
        <v>8</v>
      </c>
      <c r="E51" s="51">
        <f t="shared" si="1"/>
        <v>0</v>
      </c>
    </row>
    <row r="52" spans="2:5" ht="30.75" customHeight="1" x14ac:dyDescent="0.25">
      <c r="B52" s="48" t="s">
        <v>182</v>
      </c>
      <c r="C52" s="50">
        <f>'Lot 5 BPU'!E54</f>
        <v>0</v>
      </c>
      <c r="D52" s="47">
        <v>8</v>
      </c>
      <c r="E52" s="51">
        <f t="shared" si="1"/>
        <v>0</v>
      </c>
    </row>
    <row r="53" spans="2:5" ht="30.75" customHeight="1" x14ac:dyDescent="0.25">
      <c r="B53" s="37" t="s">
        <v>303</v>
      </c>
      <c r="C53" s="50">
        <f>'Lot 5 BPU'!E55</f>
        <v>0</v>
      </c>
      <c r="D53" s="47">
        <v>5</v>
      </c>
      <c r="E53" s="51">
        <f t="shared" si="1"/>
        <v>0</v>
      </c>
    </row>
    <row r="54" spans="2:5" ht="30.75" customHeight="1" x14ac:dyDescent="0.25">
      <c r="B54" s="37" t="s">
        <v>304</v>
      </c>
      <c r="C54" s="50">
        <f>'Lot 5 BPU'!E56</f>
        <v>0</v>
      </c>
      <c r="D54" s="47">
        <f>20+15</f>
        <v>35</v>
      </c>
      <c r="E54" s="51">
        <f t="shared" si="1"/>
        <v>0</v>
      </c>
    </row>
    <row r="55" spans="2:5" ht="30.75" customHeight="1" x14ac:dyDescent="0.25">
      <c r="B55" s="37" t="s">
        <v>305</v>
      </c>
      <c r="C55" s="50">
        <f>'Lot 5 BPU'!E57</f>
        <v>0</v>
      </c>
      <c r="D55" s="46">
        <v>10</v>
      </c>
      <c r="E55" s="51">
        <f t="shared" si="1"/>
        <v>0</v>
      </c>
    </row>
    <row r="56" spans="2:5" ht="30.75" customHeight="1" x14ac:dyDescent="0.25">
      <c r="B56" s="37" t="s">
        <v>183</v>
      </c>
      <c r="C56" s="50">
        <f>'Lot 5 BPU'!E58</f>
        <v>0</v>
      </c>
      <c r="D56" s="47">
        <f>2+3</f>
        <v>5</v>
      </c>
      <c r="E56" s="51">
        <f t="shared" si="1"/>
        <v>0</v>
      </c>
    </row>
    <row r="57" spans="2:5" ht="30.75" customHeight="1" x14ac:dyDescent="0.25">
      <c r="B57" s="37" t="s">
        <v>184</v>
      </c>
      <c r="C57" s="50">
        <f>'Lot 5 BPU'!E59</f>
        <v>0</v>
      </c>
      <c r="D57" s="47">
        <f>1+1+50+1</f>
        <v>53</v>
      </c>
      <c r="E57" s="51">
        <f t="shared" si="1"/>
        <v>0</v>
      </c>
    </row>
    <row r="58" spans="2:5" ht="30.75" customHeight="1" x14ac:dyDescent="0.25">
      <c r="B58" s="37" t="s">
        <v>185</v>
      </c>
      <c r="C58" s="50">
        <f>'Lot 5 BPU'!E60</f>
        <v>0</v>
      </c>
      <c r="D58" s="47">
        <v>8</v>
      </c>
      <c r="E58" s="51">
        <f t="shared" si="1"/>
        <v>0</v>
      </c>
    </row>
    <row r="59" spans="2:5" ht="30.75" customHeight="1" x14ac:dyDescent="0.25">
      <c r="B59" s="37" t="s">
        <v>15</v>
      </c>
      <c r="C59" s="50">
        <f>'Lot 5 BPU'!E61</f>
        <v>0</v>
      </c>
      <c r="D59" s="47">
        <v>8</v>
      </c>
      <c r="E59" s="51">
        <f t="shared" si="1"/>
        <v>0</v>
      </c>
    </row>
    <row r="60" spans="2:5" ht="30.75" customHeight="1" x14ac:dyDescent="0.25">
      <c r="B60" s="37" t="s">
        <v>14</v>
      </c>
      <c r="C60" s="50">
        <f>'Lot 5 BPU'!E62</f>
        <v>0</v>
      </c>
      <c r="D60" s="47">
        <v>8</v>
      </c>
      <c r="E60" s="51">
        <f t="shared" si="1"/>
        <v>0</v>
      </c>
    </row>
    <row r="61" spans="2:5" ht="30.75" customHeight="1" x14ac:dyDescent="0.25">
      <c r="B61" s="37" t="s">
        <v>20</v>
      </c>
      <c r="C61" s="50">
        <f>'Lot 5 BPU'!E63</f>
        <v>0</v>
      </c>
      <c r="D61" s="47">
        <v>5</v>
      </c>
      <c r="E61" s="51">
        <f t="shared" si="1"/>
        <v>0</v>
      </c>
    </row>
    <row r="62" spans="2:5" ht="30.75" customHeight="1" x14ac:dyDescent="0.25">
      <c r="B62" s="37" t="s">
        <v>186</v>
      </c>
      <c r="C62" s="50">
        <f>'Lot 5 BPU'!E64</f>
        <v>0</v>
      </c>
      <c r="D62" s="47">
        <v>5</v>
      </c>
      <c r="E62" s="51">
        <f t="shared" si="1"/>
        <v>0</v>
      </c>
    </row>
    <row r="63" spans="2:5" ht="30.75" customHeight="1" x14ac:dyDescent="0.25">
      <c r="B63" s="37" t="s">
        <v>187</v>
      </c>
      <c r="C63" s="50">
        <f>'Lot 5 BPU'!E65</f>
        <v>0</v>
      </c>
      <c r="D63" s="47">
        <v>5</v>
      </c>
      <c r="E63" s="51">
        <f t="shared" si="1"/>
        <v>0</v>
      </c>
    </row>
    <row r="64" spans="2:5" ht="30.75" customHeight="1" x14ac:dyDescent="0.25">
      <c r="B64" s="37" t="s">
        <v>188</v>
      </c>
      <c r="C64" s="50">
        <f>'Lot 5 BPU'!E66</f>
        <v>0</v>
      </c>
      <c r="D64" s="47">
        <v>5</v>
      </c>
      <c r="E64" s="51">
        <f t="shared" si="1"/>
        <v>0</v>
      </c>
    </row>
    <row r="65" spans="2:5" ht="30.75" customHeight="1" x14ac:dyDescent="0.25">
      <c r="B65" s="37" t="s">
        <v>306</v>
      </c>
      <c r="C65" s="50">
        <f>'Lot 5 BPU'!E67</f>
        <v>0</v>
      </c>
      <c r="D65" s="47">
        <v>5</v>
      </c>
      <c r="E65" s="51">
        <f t="shared" si="1"/>
        <v>0</v>
      </c>
    </row>
    <row r="66" spans="2:5" ht="30.75" customHeight="1" x14ac:dyDescent="0.25">
      <c r="B66" s="37" t="s">
        <v>189</v>
      </c>
      <c r="C66" s="50">
        <f>'Lot 5 BPU'!E68</f>
        <v>0</v>
      </c>
      <c r="D66" s="47">
        <v>1</v>
      </c>
      <c r="E66" s="51">
        <f t="shared" si="1"/>
        <v>0</v>
      </c>
    </row>
    <row r="67" spans="2:5" ht="30.75" customHeight="1" x14ac:dyDescent="0.25">
      <c r="B67" s="37" t="s">
        <v>190</v>
      </c>
      <c r="C67" s="50">
        <f>'Lot 5 BPU'!E69</f>
        <v>0</v>
      </c>
      <c r="D67" s="47">
        <v>5</v>
      </c>
      <c r="E67" s="51">
        <f t="shared" si="1"/>
        <v>0</v>
      </c>
    </row>
    <row r="68" spans="2:5" ht="30.75" customHeight="1" x14ac:dyDescent="0.25">
      <c r="B68" s="37" t="s">
        <v>191</v>
      </c>
      <c r="C68" s="50">
        <f>'Lot 5 BPU'!E70</f>
        <v>0</v>
      </c>
      <c r="D68" s="47">
        <v>5</v>
      </c>
      <c r="E68" s="51">
        <f t="shared" si="1"/>
        <v>0</v>
      </c>
    </row>
    <row r="69" spans="2:5" ht="30.75" customHeight="1" x14ac:dyDescent="0.25">
      <c r="B69" s="37" t="s">
        <v>192</v>
      </c>
      <c r="C69" s="50">
        <f>'Lot 5 BPU'!E71</f>
        <v>0</v>
      </c>
      <c r="D69" s="47">
        <v>3</v>
      </c>
      <c r="E69" s="51">
        <f t="shared" si="1"/>
        <v>0</v>
      </c>
    </row>
    <row r="70" spans="2:5" ht="30.75" customHeight="1" x14ac:dyDescent="0.25">
      <c r="B70" s="37" t="s">
        <v>18</v>
      </c>
      <c r="C70" s="50">
        <f>'Lot 5 BPU'!E72</f>
        <v>0</v>
      </c>
      <c r="D70" s="47">
        <v>3</v>
      </c>
      <c r="E70" s="51">
        <f t="shared" si="1"/>
        <v>0</v>
      </c>
    </row>
    <row r="71" spans="2:5" ht="30.75" customHeight="1" x14ac:dyDescent="0.25">
      <c r="B71" s="37" t="s">
        <v>17</v>
      </c>
      <c r="C71" s="50">
        <f>'Lot 5 BPU'!E73</f>
        <v>0</v>
      </c>
      <c r="D71" s="47">
        <v>3</v>
      </c>
      <c r="E71" s="51">
        <f t="shared" ref="E71:E102" si="2">C71*D71</f>
        <v>0</v>
      </c>
    </row>
    <row r="72" spans="2:5" ht="30.75" customHeight="1" x14ac:dyDescent="0.25">
      <c r="B72" s="37" t="s">
        <v>22</v>
      </c>
      <c r="C72" s="50">
        <f>'Lot 5 BPU'!E74</f>
        <v>0</v>
      </c>
      <c r="D72" s="47">
        <v>5</v>
      </c>
      <c r="E72" s="51">
        <f t="shared" si="2"/>
        <v>0</v>
      </c>
    </row>
    <row r="73" spans="2:5" ht="30.75" customHeight="1" x14ac:dyDescent="0.25">
      <c r="B73" s="37" t="s">
        <v>19</v>
      </c>
      <c r="C73" s="50">
        <f>'Lot 5 BPU'!E75</f>
        <v>0</v>
      </c>
      <c r="D73" s="47">
        <v>15</v>
      </c>
      <c r="E73" s="51">
        <f t="shared" si="2"/>
        <v>0</v>
      </c>
    </row>
    <row r="74" spans="2:5" ht="30.75" customHeight="1" x14ac:dyDescent="0.25">
      <c r="B74" s="37" t="s">
        <v>24</v>
      </c>
      <c r="C74" s="50">
        <f>'Lot 5 BPU'!E76</f>
        <v>0</v>
      </c>
      <c r="D74" s="47">
        <v>15</v>
      </c>
      <c r="E74" s="51">
        <f t="shared" si="2"/>
        <v>0</v>
      </c>
    </row>
    <row r="75" spans="2:5" ht="30.75" customHeight="1" x14ac:dyDescent="0.25">
      <c r="B75" s="37" t="s">
        <v>193</v>
      </c>
      <c r="C75" s="50">
        <f>'Lot 5 BPU'!E77</f>
        <v>0</v>
      </c>
      <c r="D75" s="47">
        <v>6</v>
      </c>
      <c r="E75" s="51">
        <f t="shared" si="2"/>
        <v>0</v>
      </c>
    </row>
    <row r="76" spans="2:5" ht="30.75" customHeight="1" x14ac:dyDescent="0.25">
      <c r="B76" s="37" t="s">
        <v>307</v>
      </c>
      <c r="C76" s="50">
        <f>'Lot 5 BPU'!E78</f>
        <v>0</v>
      </c>
      <c r="D76" s="47">
        <v>10</v>
      </c>
      <c r="E76" s="51">
        <f t="shared" si="2"/>
        <v>0</v>
      </c>
    </row>
    <row r="77" spans="2:5" ht="30.75" customHeight="1" x14ac:dyDescent="0.25">
      <c r="B77" s="37" t="s">
        <v>308</v>
      </c>
      <c r="C77" s="50">
        <f>'Lot 5 BPU'!E79</f>
        <v>0</v>
      </c>
      <c r="D77" s="47">
        <f>4+20+1+6+4</f>
        <v>35</v>
      </c>
      <c r="E77" s="51">
        <f t="shared" si="2"/>
        <v>0</v>
      </c>
    </row>
    <row r="78" spans="2:5" ht="30.75" customHeight="1" x14ac:dyDescent="0.25">
      <c r="B78" s="37" t="s">
        <v>309</v>
      </c>
      <c r="C78" s="50">
        <f>'Lot 5 BPU'!E80</f>
        <v>0</v>
      </c>
      <c r="D78" s="47">
        <f>4+10</f>
        <v>14</v>
      </c>
      <c r="E78" s="51">
        <f t="shared" si="2"/>
        <v>0</v>
      </c>
    </row>
    <row r="79" spans="2:5" ht="30.75" customHeight="1" x14ac:dyDescent="0.25">
      <c r="B79" s="37" t="s">
        <v>310</v>
      </c>
      <c r="C79" s="50">
        <f>'Lot 5 BPU'!E81</f>
        <v>0</v>
      </c>
      <c r="D79" s="47">
        <v>40</v>
      </c>
      <c r="E79" s="51">
        <f t="shared" si="2"/>
        <v>0</v>
      </c>
    </row>
    <row r="80" spans="2:5" ht="30.75" customHeight="1" x14ac:dyDescent="0.25">
      <c r="B80" s="37" t="s">
        <v>195</v>
      </c>
      <c r="C80" s="50">
        <f>'Lot 5 BPU'!E82</f>
        <v>0</v>
      </c>
      <c r="D80" s="47">
        <v>5</v>
      </c>
      <c r="E80" s="51">
        <f t="shared" si="2"/>
        <v>0</v>
      </c>
    </row>
    <row r="81" spans="2:5" ht="30.75" customHeight="1" x14ac:dyDescent="0.25">
      <c r="B81" s="37" t="s">
        <v>311</v>
      </c>
      <c r="C81" s="50">
        <f>'Lot 5 BPU'!E83</f>
        <v>0</v>
      </c>
      <c r="D81" s="47">
        <v>10</v>
      </c>
      <c r="E81" s="51">
        <f t="shared" si="2"/>
        <v>0</v>
      </c>
    </row>
    <row r="82" spans="2:5" ht="30.75" customHeight="1" x14ac:dyDescent="0.25">
      <c r="B82" s="37" t="s">
        <v>196</v>
      </c>
      <c r="C82" s="50">
        <f>'Lot 5 BPU'!E84</f>
        <v>0</v>
      </c>
      <c r="D82" s="47">
        <f>14+5+14</f>
        <v>33</v>
      </c>
      <c r="E82" s="51">
        <f t="shared" si="2"/>
        <v>0</v>
      </c>
    </row>
    <row r="83" spans="2:5" ht="30.75" customHeight="1" x14ac:dyDescent="0.25">
      <c r="B83" s="37" t="s">
        <v>198</v>
      </c>
      <c r="C83" s="50">
        <f>'Lot 5 BPU'!E85</f>
        <v>0</v>
      </c>
      <c r="D83" s="47">
        <v>18</v>
      </c>
      <c r="E83" s="51">
        <f t="shared" si="2"/>
        <v>0</v>
      </c>
    </row>
    <row r="84" spans="2:5" ht="30.75" customHeight="1" x14ac:dyDescent="0.25">
      <c r="B84" s="37" t="s">
        <v>155</v>
      </c>
      <c r="C84" s="50">
        <f>'Lot 5 BPU'!E86</f>
        <v>0</v>
      </c>
      <c r="D84" s="46">
        <v>10</v>
      </c>
      <c r="E84" s="51">
        <f t="shared" si="2"/>
        <v>0</v>
      </c>
    </row>
    <row r="85" spans="2:5" ht="30.75" customHeight="1" x14ac:dyDescent="0.25">
      <c r="B85" s="37" t="s">
        <v>200</v>
      </c>
      <c r="C85" s="50">
        <f>'Lot 5 BPU'!E87</f>
        <v>0</v>
      </c>
      <c r="D85" s="47">
        <v>2</v>
      </c>
      <c r="E85" s="51">
        <f t="shared" si="2"/>
        <v>0</v>
      </c>
    </row>
    <row r="86" spans="2:5" ht="30.75" customHeight="1" x14ac:dyDescent="0.25">
      <c r="B86" s="37" t="s">
        <v>312</v>
      </c>
      <c r="C86" s="50">
        <f>'Lot 5 BPU'!E88</f>
        <v>0</v>
      </c>
      <c r="D86" s="47">
        <v>5</v>
      </c>
      <c r="E86" s="51">
        <f t="shared" si="2"/>
        <v>0</v>
      </c>
    </row>
    <row r="87" spans="2:5" ht="30.75" customHeight="1" x14ac:dyDescent="0.25">
      <c r="B87" s="37" t="s">
        <v>313</v>
      </c>
      <c r="C87" s="50">
        <f>'Lot 5 BPU'!E89</f>
        <v>0</v>
      </c>
      <c r="D87" s="47">
        <v>5</v>
      </c>
      <c r="E87" s="51">
        <f t="shared" si="2"/>
        <v>0</v>
      </c>
    </row>
    <row r="88" spans="2:5" ht="30.75" customHeight="1" x14ac:dyDescent="0.25">
      <c r="B88" s="37" t="s">
        <v>199</v>
      </c>
      <c r="C88" s="50">
        <f>'Lot 5 BPU'!E90</f>
        <v>0</v>
      </c>
      <c r="D88" s="47">
        <v>5</v>
      </c>
      <c r="E88" s="51">
        <f t="shared" si="2"/>
        <v>0</v>
      </c>
    </row>
    <row r="89" spans="2:5" ht="30.75" customHeight="1" x14ac:dyDescent="0.25">
      <c r="B89" s="37" t="s">
        <v>170</v>
      </c>
      <c r="C89" s="50">
        <f>'Lot 5 BPU'!E91</f>
        <v>0</v>
      </c>
      <c r="D89" s="47">
        <v>2</v>
      </c>
      <c r="E89" s="51">
        <f t="shared" si="2"/>
        <v>0</v>
      </c>
    </row>
    <row r="90" spans="2:5" ht="30.75" customHeight="1" x14ac:dyDescent="0.25">
      <c r="B90" s="37" t="s">
        <v>314</v>
      </c>
      <c r="C90" s="50">
        <f>'Lot 5 BPU'!E92</f>
        <v>0</v>
      </c>
      <c r="D90" s="47">
        <v>2</v>
      </c>
      <c r="E90" s="51">
        <f t="shared" si="2"/>
        <v>0</v>
      </c>
    </row>
    <row r="91" spans="2:5" ht="30.75" customHeight="1" x14ac:dyDescent="0.25">
      <c r="B91" s="37" t="s">
        <v>202</v>
      </c>
      <c r="C91" s="50">
        <f>'Lot 5 BPU'!E93</f>
        <v>0</v>
      </c>
      <c r="D91" s="47">
        <f>8+5+8</f>
        <v>21</v>
      </c>
      <c r="E91" s="51">
        <f t="shared" si="2"/>
        <v>0</v>
      </c>
    </row>
    <row r="92" spans="2:5" ht="30.75" customHeight="1" x14ac:dyDescent="0.25">
      <c r="B92" s="37" t="s">
        <v>297</v>
      </c>
      <c r="C92" s="50">
        <f>'Lot 5 BPU'!E94</f>
        <v>0</v>
      </c>
      <c r="D92" s="47">
        <v>5</v>
      </c>
      <c r="E92" s="51">
        <f t="shared" si="2"/>
        <v>0</v>
      </c>
    </row>
    <row r="93" spans="2:5" ht="30.75" customHeight="1" x14ac:dyDescent="0.25">
      <c r="B93" s="37" t="s">
        <v>45</v>
      </c>
      <c r="C93" s="50">
        <f>'Lot 5 BPU'!E95</f>
        <v>0</v>
      </c>
      <c r="D93" s="47">
        <v>3</v>
      </c>
      <c r="E93" s="51">
        <f t="shared" si="2"/>
        <v>0</v>
      </c>
    </row>
    <row r="94" spans="2:5" ht="30.75" customHeight="1" x14ac:dyDescent="0.25">
      <c r="B94" s="37" t="s">
        <v>203</v>
      </c>
      <c r="C94" s="50">
        <f>'Lot 5 BPU'!E96</f>
        <v>0</v>
      </c>
      <c r="D94" s="47">
        <v>5</v>
      </c>
      <c r="E94" s="51">
        <f t="shared" si="2"/>
        <v>0</v>
      </c>
    </row>
    <row r="95" spans="2:5" ht="30.75" customHeight="1" x14ac:dyDescent="0.25">
      <c r="B95" s="37" t="s">
        <v>315</v>
      </c>
      <c r="C95" s="50">
        <f>'Lot 5 BPU'!E97</f>
        <v>0</v>
      </c>
      <c r="D95" s="47">
        <v>2</v>
      </c>
      <c r="E95" s="51">
        <f t="shared" si="2"/>
        <v>0</v>
      </c>
    </row>
    <row r="96" spans="2:5" ht="30.75" customHeight="1" x14ac:dyDescent="0.25">
      <c r="B96" s="37" t="s">
        <v>233</v>
      </c>
      <c r="C96" s="50">
        <f>'Lot 5 BPU'!E98</f>
        <v>0</v>
      </c>
      <c r="D96" s="47">
        <v>5</v>
      </c>
      <c r="E96" s="51">
        <f t="shared" si="2"/>
        <v>0</v>
      </c>
    </row>
    <row r="97" spans="2:5" ht="30.75" customHeight="1" x14ac:dyDescent="0.25">
      <c r="B97" s="37" t="s">
        <v>205</v>
      </c>
      <c r="C97" s="50">
        <f>'Lot 5 BPU'!E99</f>
        <v>0</v>
      </c>
      <c r="D97" s="47">
        <v>8</v>
      </c>
      <c r="E97" s="51">
        <f t="shared" si="2"/>
        <v>0</v>
      </c>
    </row>
    <row r="98" spans="2:5" ht="30.75" customHeight="1" x14ac:dyDescent="0.25">
      <c r="B98" s="37" t="s">
        <v>206</v>
      </c>
      <c r="C98" s="50">
        <f>'Lot 5 BPU'!E100</f>
        <v>0</v>
      </c>
      <c r="D98" s="47">
        <v>8</v>
      </c>
      <c r="E98" s="51">
        <f t="shared" si="2"/>
        <v>0</v>
      </c>
    </row>
    <row r="99" spans="2:5" ht="30.75" customHeight="1" x14ac:dyDescent="0.25">
      <c r="B99" s="37" t="s">
        <v>316</v>
      </c>
      <c r="C99" s="50">
        <f>'Lot 5 BPU'!E101</f>
        <v>0</v>
      </c>
      <c r="D99" s="47">
        <v>5</v>
      </c>
      <c r="E99" s="51">
        <f t="shared" si="2"/>
        <v>0</v>
      </c>
    </row>
    <row r="100" spans="2:5" ht="30.75" customHeight="1" x14ac:dyDescent="0.25">
      <c r="B100" s="37" t="s">
        <v>207</v>
      </c>
      <c r="C100" s="50">
        <f>'Lot 5 BPU'!E102</f>
        <v>0</v>
      </c>
      <c r="D100" s="47">
        <v>2</v>
      </c>
      <c r="E100" s="51">
        <f t="shared" si="2"/>
        <v>0</v>
      </c>
    </row>
    <row r="101" spans="2:5" ht="30.75" customHeight="1" x14ac:dyDescent="0.25">
      <c r="B101" s="37" t="s">
        <v>317</v>
      </c>
      <c r="C101" s="50">
        <f>'Lot 5 BPU'!E103</f>
        <v>0</v>
      </c>
      <c r="D101" s="47">
        <v>10</v>
      </c>
      <c r="E101" s="51">
        <f t="shared" si="2"/>
        <v>0</v>
      </c>
    </row>
    <row r="102" spans="2:5" ht="30.75" customHeight="1" x14ac:dyDescent="0.25">
      <c r="B102" s="37" t="s">
        <v>208</v>
      </c>
      <c r="C102" s="50">
        <f>'Lot 5 BPU'!E104</f>
        <v>0</v>
      </c>
      <c r="D102" s="47">
        <f>3+1</f>
        <v>4</v>
      </c>
      <c r="E102" s="51">
        <f t="shared" si="2"/>
        <v>0</v>
      </c>
    </row>
    <row r="103" spans="2:5" ht="30.75" customHeight="1" x14ac:dyDescent="0.25">
      <c r="B103" s="37" t="s">
        <v>209</v>
      </c>
      <c r="C103" s="50">
        <f>'Lot 5 BPU'!E105</f>
        <v>0</v>
      </c>
      <c r="D103" s="47">
        <v>2</v>
      </c>
      <c r="E103" s="51">
        <f t="shared" ref="E103:E126" si="3">C103*D103</f>
        <v>0</v>
      </c>
    </row>
    <row r="104" spans="2:5" ht="30.75" customHeight="1" x14ac:dyDescent="0.25">
      <c r="B104" s="37" t="s">
        <v>194</v>
      </c>
      <c r="C104" s="50">
        <f>'Lot 5 BPU'!E106</f>
        <v>0</v>
      </c>
      <c r="D104" s="47">
        <v>6</v>
      </c>
      <c r="E104" s="51">
        <f t="shared" si="3"/>
        <v>0</v>
      </c>
    </row>
    <row r="105" spans="2:5" ht="30.75" customHeight="1" x14ac:dyDescent="0.25">
      <c r="B105" s="37" t="s">
        <v>318</v>
      </c>
      <c r="C105" s="50">
        <f>'Lot 5 BPU'!E107</f>
        <v>0</v>
      </c>
      <c r="D105" s="47">
        <v>5</v>
      </c>
      <c r="E105" s="51">
        <f t="shared" si="3"/>
        <v>0</v>
      </c>
    </row>
    <row r="106" spans="2:5" ht="30.75" customHeight="1" x14ac:dyDescent="0.25">
      <c r="B106" s="37" t="s">
        <v>10</v>
      </c>
      <c r="C106" s="50">
        <f>'Lot 5 BPU'!E108</f>
        <v>0</v>
      </c>
      <c r="D106" s="47">
        <v>3</v>
      </c>
      <c r="E106" s="51">
        <f t="shared" si="3"/>
        <v>0</v>
      </c>
    </row>
    <row r="107" spans="2:5" ht="30.75" customHeight="1" x14ac:dyDescent="0.25">
      <c r="B107" s="37" t="s">
        <v>13</v>
      </c>
      <c r="C107" s="50">
        <f>'Lot 5 BPU'!E109</f>
        <v>0</v>
      </c>
      <c r="D107" s="47">
        <v>3</v>
      </c>
      <c r="E107" s="51">
        <f t="shared" si="3"/>
        <v>0</v>
      </c>
    </row>
    <row r="108" spans="2:5" ht="30.75" customHeight="1" x14ac:dyDescent="0.25">
      <c r="B108" s="37" t="s">
        <v>210</v>
      </c>
      <c r="C108" s="50">
        <f>'Lot 5 BPU'!E110</f>
        <v>0</v>
      </c>
      <c r="D108" s="47">
        <v>5</v>
      </c>
      <c r="E108" s="51">
        <f t="shared" si="3"/>
        <v>0</v>
      </c>
    </row>
    <row r="109" spans="2:5" ht="30.75" customHeight="1" x14ac:dyDescent="0.25">
      <c r="B109" s="37" t="s">
        <v>211</v>
      </c>
      <c r="C109" s="50">
        <f>'Lot 5 BPU'!E111</f>
        <v>0</v>
      </c>
      <c r="D109" s="47">
        <v>10</v>
      </c>
      <c r="E109" s="51">
        <f t="shared" si="3"/>
        <v>0</v>
      </c>
    </row>
    <row r="110" spans="2:5" ht="30.75" customHeight="1" x14ac:dyDescent="0.25">
      <c r="B110" s="37" t="s">
        <v>201</v>
      </c>
      <c r="C110" s="50">
        <f>'Lot 5 BPU'!E112</f>
        <v>0</v>
      </c>
      <c r="D110" s="47">
        <v>12</v>
      </c>
      <c r="E110" s="51">
        <f t="shared" si="3"/>
        <v>0</v>
      </c>
    </row>
    <row r="111" spans="2:5" ht="30.75" customHeight="1" x14ac:dyDescent="0.25">
      <c r="B111" s="37" t="s">
        <v>212</v>
      </c>
      <c r="C111" s="50">
        <f>'Lot 5 BPU'!E113</f>
        <v>0</v>
      </c>
      <c r="D111" s="47">
        <v>8</v>
      </c>
      <c r="E111" s="51">
        <f t="shared" si="3"/>
        <v>0</v>
      </c>
    </row>
    <row r="112" spans="2:5" ht="30.75" customHeight="1" x14ac:dyDescent="0.25">
      <c r="B112" s="37" t="s">
        <v>166</v>
      </c>
      <c r="C112" s="50">
        <f>'Lot 5 BPU'!E114</f>
        <v>0</v>
      </c>
      <c r="D112" s="47">
        <f>5+2+6</f>
        <v>13</v>
      </c>
      <c r="E112" s="51">
        <f t="shared" si="3"/>
        <v>0</v>
      </c>
    </row>
    <row r="113" spans="2:6" ht="30.75" customHeight="1" x14ac:dyDescent="0.25">
      <c r="B113" s="37" t="s">
        <v>213</v>
      </c>
      <c r="C113" s="50">
        <f>'Lot 5 BPU'!E115</f>
        <v>0</v>
      </c>
      <c r="D113" s="47">
        <v>1</v>
      </c>
      <c r="E113" s="51">
        <f t="shared" si="3"/>
        <v>0</v>
      </c>
    </row>
    <row r="114" spans="2:6" ht="30.75" customHeight="1" x14ac:dyDescent="0.25">
      <c r="B114" s="37" t="s">
        <v>215</v>
      </c>
      <c r="C114" s="50">
        <f>'Lot 5 BPU'!E116</f>
        <v>0</v>
      </c>
      <c r="D114" s="47">
        <v>8</v>
      </c>
      <c r="E114" s="51">
        <f t="shared" si="3"/>
        <v>0</v>
      </c>
    </row>
    <row r="115" spans="2:6" ht="30.75" customHeight="1" x14ac:dyDescent="0.25">
      <c r="B115" s="37" t="s">
        <v>216</v>
      </c>
      <c r="C115" s="50">
        <f>'Lot 5 BPU'!E117</f>
        <v>0</v>
      </c>
      <c r="D115" s="47">
        <v>8</v>
      </c>
      <c r="E115" s="51">
        <f t="shared" si="3"/>
        <v>0</v>
      </c>
    </row>
    <row r="116" spans="2:6" ht="30.75" customHeight="1" x14ac:dyDescent="0.25">
      <c r="B116" s="37" t="s">
        <v>217</v>
      </c>
      <c r="C116" s="50">
        <f>'Lot 5 BPU'!E118</f>
        <v>0</v>
      </c>
      <c r="D116" s="47">
        <v>8</v>
      </c>
      <c r="E116" s="51">
        <f t="shared" si="3"/>
        <v>0</v>
      </c>
    </row>
    <row r="117" spans="2:6" ht="30.75" customHeight="1" x14ac:dyDescent="0.25">
      <c r="B117" s="37" t="s">
        <v>11</v>
      </c>
      <c r="C117" s="50">
        <f>'Lot 5 BPU'!E119</f>
        <v>0</v>
      </c>
      <c r="D117" s="47">
        <v>8</v>
      </c>
      <c r="E117" s="51">
        <f t="shared" si="3"/>
        <v>0</v>
      </c>
    </row>
    <row r="118" spans="2:6" ht="30.75" customHeight="1" x14ac:dyDescent="0.25">
      <c r="B118" s="37" t="s">
        <v>218</v>
      </c>
      <c r="C118" s="50">
        <f>'Lot 5 BPU'!E120</f>
        <v>0</v>
      </c>
      <c r="D118" s="47">
        <v>8</v>
      </c>
      <c r="E118" s="51">
        <f t="shared" si="3"/>
        <v>0</v>
      </c>
    </row>
    <row r="119" spans="2:6" ht="30.75" customHeight="1" x14ac:dyDescent="0.25">
      <c r="B119" s="37" t="s">
        <v>16</v>
      </c>
      <c r="C119" s="50">
        <f>'Lot 5 BPU'!E121</f>
        <v>0</v>
      </c>
      <c r="D119" s="47">
        <v>8</v>
      </c>
      <c r="E119" s="51">
        <f t="shared" si="3"/>
        <v>0</v>
      </c>
    </row>
    <row r="120" spans="2:6" ht="30.75" customHeight="1" x14ac:dyDescent="0.25">
      <c r="B120" s="37" t="s">
        <v>214</v>
      </c>
      <c r="C120" s="50">
        <f>'Lot 5 BPU'!E122</f>
        <v>0</v>
      </c>
      <c r="D120" s="47">
        <v>8</v>
      </c>
      <c r="E120" s="51">
        <f t="shared" si="3"/>
        <v>0</v>
      </c>
    </row>
    <row r="121" spans="2:6" ht="30.75" customHeight="1" x14ac:dyDescent="0.25">
      <c r="B121" s="37" t="s">
        <v>319</v>
      </c>
      <c r="C121" s="50">
        <f>'Lot 5 BPU'!E123</f>
        <v>0</v>
      </c>
      <c r="D121" s="47">
        <v>8</v>
      </c>
      <c r="E121" s="51">
        <f t="shared" si="3"/>
        <v>0</v>
      </c>
    </row>
    <row r="122" spans="2:6" ht="30.75" customHeight="1" x14ac:dyDescent="0.25">
      <c r="B122" s="37" t="s">
        <v>219</v>
      </c>
      <c r="C122" s="50">
        <f>'Lot 5 BPU'!E124</f>
        <v>0</v>
      </c>
      <c r="D122" s="47">
        <v>8</v>
      </c>
      <c r="E122" s="51">
        <f t="shared" si="3"/>
        <v>0</v>
      </c>
    </row>
    <row r="123" spans="2:6" ht="32.25" customHeight="1" x14ac:dyDescent="0.25">
      <c r="B123" s="37" t="s">
        <v>321</v>
      </c>
      <c r="C123" s="50">
        <f>'Lot 5 BPU'!E125</f>
        <v>0</v>
      </c>
      <c r="D123" s="47">
        <v>8</v>
      </c>
      <c r="E123" s="51">
        <f t="shared" si="3"/>
        <v>0</v>
      </c>
    </row>
    <row r="124" spans="2:6" ht="32.25" customHeight="1" x14ac:dyDescent="0.25">
      <c r="B124" s="37" t="s">
        <v>322</v>
      </c>
      <c r="C124" s="50">
        <f>'Lot 5 BPU'!E126</f>
        <v>0</v>
      </c>
      <c r="D124" s="47">
        <v>5</v>
      </c>
      <c r="E124" s="51">
        <f t="shared" si="3"/>
        <v>0</v>
      </c>
    </row>
    <row r="125" spans="2:6" ht="32.25" customHeight="1" x14ac:dyDescent="0.25">
      <c r="B125" s="3" t="s">
        <v>323</v>
      </c>
      <c r="C125" s="50">
        <f>'Lot 5 BPU'!E127</f>
        <v>0</v>
      </c>
      <c r="D125" s="47">
        <v>5</v>
      </c>
      <c r="E125" s="51">
        <f t="shared" si="3"/>
        <v>0</v>
      </c>
    </row>
    <row r="126" spans="2:6" ht="30" customHeight="1" thickBot="1" x14ac:dyDescent="0.3">
      <c r="B126" s="38" t="s">
        <v>320</v>
      </c>
      <c r="C126" s="52">
        <f>'Lot 5 BPU'!E128</f>
        <v>0</v>
      </c>
      <c r="D126" s="55">
        <v>5</v>
      </c>
      <c r="E126" s="53">
        <f t="shared" si="3"/>
        <v>0</v>
      </c>
    </row>
    <row r="127" spans="2:6" ht="30.75" customHeight="1" thickBot="1" x14ac:dyDescent="0.3">
      <c r="B127" s="81" t="s">
        <v>6</v>
      </c>
      <c r="C127" s="82"/>
      <c r="D127" s="83"/>
      <c r="E127" s="14">
        <f>SUM(E7:E126)</f>
        <v>0</v>
      </c>
      <c r="F127" s="21"/>
    </row>
    <row r="133" spans="7:7" x14ac:dyDescent="0.25">
      <c r="G133" s="21"/>
    </row>
  </sheetData>
  <mergeCells count="4">
    <mergeCell ref="B2:E2"/>
    <mergeCell ref="B4:E4"/>
    <mergeCell ref="C5:E5"/>
    <mergeCell ref="B127:D12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B1:F20"/>
  <sheetViews>
    <sheetView showGridLines="0" zoomScale="90" zoomScaleNormal="90" workbookViewId="0">
      <selection activeCell="B21" sqref="B21"/>
    </sheetView>
  </sheetViews>
  <sheetFormatPr baseColWidth="10" defaultRowHeight="15" x14ac:dyDescent="0.25"/>
  <cols>
    <col min="1" max="1" width="4.7109375" customWidth="1"/>
    <col min="2" max="2" width="104.7109375" bestFit="1" customWidth="1"/>
    <col min="3" max="5" width="22" customWidth="1"/>
  </cols>
  <sheetData>
    <row r="1" spans="2:6" ht="15.75" thickBot="1" x14ac:dyDescent="0.3"/>
    <row r="2" spans="2:6" ht="91.5" customHeight="1" thickBot="1" x14ac:dyDescent="0.3">
      <c r="B2" s="75" t="s">
        <v>324</v>
      </c>
      <c r="C2" s="76"/>
      <c r="D2" s="76"/>
      <c r="E2" s="77"/>
    </row>
    <row r="3" spans="2:6" ht="23.25" customHeight="1" thickBot="1" x14ac:dyDescent="0.3">
      <c r="B3" s="10"/>
      <c r="C3" s="10"/>
      <c r="D3" s="10"/>
      <c r="E3" s="10"/>
    </row>
    <row r="4" spans="2:6" ht="23.25" customHeight="1" thickBot="1" x14ac:dyDescent="0.3">
      <c r="B4" s="72" t="s">
        <v>8</v>
      </c>
      <c r="C4" s="73"/>
      <c r="D4" s="73"/>
      <c r="E4" s="74"/>
    </row>
    <row r="5" spans="2:6" ht="22.5" customHeight="1" thickBot="1" x14ac:dyDescent="0.3">
      <c r="B5" s="8"/>
      <c r="C5" s="71"/>
      <c r="D5" s="71"/>
      <c r="E5" s="71"/>
    </row>
    <row r="6" spans="2:6" ht="30.75" customHeight="1" thickBot="1" x14ac:dyDescent="0.3">
      <c r="B6" s="27" t="s">
        <v>0</v>
      </c>
      <c r="C6" s="28" t="s">
        <v>3</v>
      </c>
      <c r="D6" s="28" t="s">
        <v>4</v>
      </c>
      <c r="E6" s="29" t="s">
        <v>5</v>
      </c>
    </row>
    <row r="7" spans="2:6" ht="30.75" customHeight="1" x14ac:dyDescent="0.25">
      <c r="B7" s="2" t="s">
        <v>54</v>
      </c>
      <c r="C7" s="33">
        <f>'Lot 1 BPU'!E9</f>
        <v>0</v>
      </c>
      <c r="D7" s="36">
        <f>2+2</f>
        <v>4</v>
      </c>
      <c r="E7" s="35">
        <f>C7*D7</f>
        <v>0</v>
      </c>
    </row>
    <row r="8" spans="2:6" ht="29.25" customHeight="1" x14ac:dyDescent="0.25">
      <c r="B8" s="3" t="s">
        <v>55</v>
      </c>
      <c r="C8" s="11">
        <f>'Lot 1 BPU'!E10</f>
        <v>0</v>
      </c>
      <c r="D8" s="46">
        <v>10</v>
      </c>
      <c r="E8" s="9">
        <f t="shared" ref="E8:E15" si="0">C8*D8</f>
        <v>0</v>
      </c>
    </row>
    <row r="9" spans="2:6" ht="29.25" customHeight="1" x14ac:dyDescent="0.25">
      <c r="B9" s="3" t="s">
        <v>245</v>
      </c>
      <c r="C9" s="11">
        <f>'Lot 1 BPU'!E11</f>
        <v>0</v>
      </c>
      <c r="D9" s="46">
        <v>1</v>
      </c>
      <c r="E9" s="9">
        <f t="shared" si="0"/>
        <v>0</v>
      </c>
    </row>
    <row r="10" spans="2:6" ht="29.25" customHeight="1" x14ac:dyDescent="0.25">
      <c r="B10" s="3" t="s">
        <v>56</v>
      </c>
      <c r="C10" s="11">
        <f>'Lot 1 BPU'!E12</f>
        <v>0</v>
      </c>
      <c r="D10" s="5">
        <f>8+8</f>
        <v>16</v>
      </c>
      <c r="E10" s="9">
        <f t="shared" si="0"/>
        <v>0</v>
      </c>
    </row>
    <row r="11" spans="2:6" ht="29.25" customHeight="1" x14ac:dyDescent="0.25">
      <c r="B11" s="3" t="s">
        <v>246</v>
      </c>
      <c r="C11" s="11">
        <f>'Lot 1 BPU'!E13</f>
        <v>0</v>
      </c>
      <c r="D11" s="46">
        <v>20</v>
      </c>
      <c r="E11" s="9">
        <f t="shared" si="0"/>
        <v>0</v>
      </c>
    </row>
    <row r="12" spans="2:6" ht="29.25" customHeight="1" x14ac:dyDescent="0.25">
      <c r="B12" s="3" t="s">
        <v>57</v>
      </c>
      <c r="C12" s="11">
        <f>'Lot 1 BPU'!E14</f>
        <v>0</v>
      </c>
      <c r="D12" s="5">
        <f>2+33+2+33</f>
        <v>70</v>
      </c>
      <c r="E12" s="9">
        <f t="shared" si="0"/>
        <v>0</v>
      </c>
    </row>
    <row r="13" spans="2:6" ht="29.25" customHeight="1" x14ac:dyDescent="0.25">
      <c r="B13" s="3" t="s">
        <v>59</v>
      </c>
      <c r="C13" s="11">
        <f>'Lot 1 BPU'!E15</f>
        <v>0</v>
      </c>
      <c r="D13" s="5">
        <v>10</v>
      </c>
      <c r="E13" s="9">
        <f t="shared" si="0"/>
        <v>0</v>
      </c>
    </row>
    <row r="14" spans="2:6" ht="29.25" customHeight="1" x14ac:dyDescent="0.25">
      <c r="B14" s="3" t="s">
        <v>58</v>
      </c>
      <c r="C14" s="11">
        <f>'Lot 1 BPU'!E16</f>
        <v>0</v>
      </c>
      <c r="D14" s="5">
        <v>10</v>
      </c>
      <c r="E14" s="9">
        <f t="shared" si="0"/>
        <v>0</v>
      </c>
    </row>
    <row r="15" spans="2:6" ht="29.25" customHeight="1" thickBot="1" x14ac:dyDescent="0.3">
      <c r="B15" s="38" t="s">
        <v>60</v>
      </c>
      <c r="C15" s="25">
        <f>'Lot 1 BPU'!E17</f>
        <v>0</v>
      </c>
      <c r="D15" s="6">
        <f>15+15</f>
        <v>30</v>
      </c>
      <c r="E15" s="26">
        <f t="shared" si="0"/>
        <v>0</v>
      </c>
    </row>
    <row r="16" spans="2:6" ht="30.75" customHeight="1" thickBot="1" x14ac:dyDescent="0.3">
      <c r="B16" s="81" t="s">
        <v>6</v>
      </c>
      <c r="C16" s="82"/>
      <c r="D16" s="83"/>
      <c r="E16" s="14">
        <f>SUM(E8:E15)</f>
        <v>0</v>
      </c>
      <c r="F16" s="21"/>
    </row>
    <row r="20" spans="2:2" x14ac:dyDescent="0.25">
      <c r="B20" s="61"/>
    </row>
  </sheetData>
  <mergeCells count="4">
    <mergeCell ref="B2:E2"/>
    <mergeCell ref="B4:E4"/>
    <mergeCell ref="C5:E5"/>
    <mergeCell ref="B16:D16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"/>
  <sheetViews>
    <sheetView showGridLines="0" zoomScale="90" zoomScaleNormal="90" workbookViewId="0">
      <selection activeCell="F9" sqref="F9"/>
    </sheetView>
  </sheetViews>
  <sheetFormatPr baseColWidth="10" defaultRowHeight="15" x14ac:dyDescent="0.25"/>
  <cols>
    <col min="1" max="1" width="4" customWidth="1"/>
    <col min="2" max="2" width="104.7109375" bestFit="1" customWidth="1"/>
    <col min="3" max="6" width="22.28515625" customWidth="1"/>
    <col min="7" max="7" width="20.140625" customWidth="1"/>
  </cols>
  <sheetData>
    <row r="1" spans="2:16" ht="15.75" thickBot="1" x14ac:dyDescent="0.3"/>
    <row r="2" spans="2:16" ht="91.5" customHeight="1" thickBot="1" x14ac:dyDescent="0.3">
      <c r="B2" s="75" t="s">
        <v>325</v>
      </c>
      <c r="C2" s="76"/>
      <c r="D2" s="76"/>
      <c r="E2" s="76"/>
      <c r="F2" s="76"/>
      <c r="G2" s="77"/>
      <c r="K2" s="70"/>
      <c r="L2" s="70"/>
      <c r="M2" s="70"/>
      <c r="N2" s="70"/>
      <c r="O2" s="70"/>
      <c r="P2" s="70"/>
    </row>
    <row r="3" spans="2:16" ht="23.25" customHeight="1" thickBot="1" x14ac:dyDescent="0.3">
      <c r="B3" s="10"/>
      <c r="C3" s="10"/>
      <c r="D3" s="10"/>
      <c r="E3" s="10"/>
      <c r="F3" s="10"/>
    </row>
    <row r="4" spans="2:16" ht="23.25" customHeight="1" thickBot="1" x14ac:dyDescent="0.3">
      <c r="B4" s="72" t="s">
        <v>7</v>
      </c>
      <c r="C4" s="73"/>
      <c r="D4" s="73"/>
      <c r="E4" s="73"/>
      <c r="F4" s="73"/>
      <c r="G4" s="74"/>
    </row>
    <row r="5" spans="2:16" ht="23.25" customHeight="1" thickBot="1" x14ac:dyDescent="0.3">
      <c r="B5" s="56"/>
      <c r="C5" s="56"/>
      <c r="D5" s="56"/>
      <c r="E5" s="56"/>
      <c r="F5" s="56"/>
      <c r="G5" s="56"/>
    </row>
    <row r="6" spans="2:16" ht="23.25" customHeight="1" thickBot="1" x14ac:dyDescent="0.3">
      <c r="B6" s="57" t="s">
        <v>243</v>
      </c>
      <c r="C6" s="78"/>
      <c r="D6" s="79"/>
      <c r="E6" s="79"/>
      <c r="F6" s="79"/>
      <c r="G6" s="80"/>
    </row>
    <row r="7" spans="2:16" ht="22.5" customHeight="1" thickBot="1" x14ac:dyDescent="0.3">
      <c r="B7" s="60"/>
      <c r="C7" s="71"/>
      <c r="D7" s="71"/>
      <c r="E7" s="71"/>
      <c r="F7" s="64"/>
    </row>
    <row r="8" spans="2:16" ht="30.75" customHeight="1" thickBot="1" x14ac:dyDescent="0.3">
      <c r="B8" s="27" t="s">
        <v>0</v>
      </c>
      <c r="C8" s="28" t="s">
        <v>1</v>
      </c>
      <c r="D8" s="28" t="s">
        <v>2</v>
      </c>
      <c r="E8" s="28" t="s">
        <v>3</v>
      </c>
      <c r="F8" s="65" t="s">
        <v>331</v>
      </c>
      <c r="G8" s="29" t="s">
        <v>9</v>
      </c>
    </row>
    <row r="9" spans="2:16" ht="30" customHeight="1" x14ac:dyDescent="0.25">
      <c r="B9" s="2" t="s">
        <v>329</v>
      </c>
      <c r="C9" s="22"/>
      <c r="D9" s="23"/>
      <c r="E9" s="22"/>
      <c r="F9" s="66"/>
      <c r="G9" s="19" t="s">
        <v>220</v>
      </c>
    </row>
    <row r="10" spans="2:16" ht="29.25" customHeight="1" thickBot="1" x14ac:dyDescent="0.3">
      <c r="B10" s="38" t="s">
        <v>328</v>
      </c>
      <c r="C10" s="62"/>
      <c r="D10" s="63"/>
      <c r="E10" s="62"/>
      <c r="F10" s="69"/>
      <c r="G10" s="18" t="s">
        <v>220</v>
      </c>
    </row>
  </sheetData>
  <mergeCells count="5">
    <mergeCell ref="B2:G2"/>
    <mergeCell ref="K2:P2"/>
    <mergeCell ref="B4:G4"/>
    <mergeCell ref="C6:G6"/>
    <mergeCell ref="C7:E7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9"/>
  <sheetViews>
    <sheetView showGridLines="0" zoomScale="90" zoomScaleNormal="90" workbookViewId="0">
      <selection activeCell="B20" sqref="B20"/>
    </sheetView>
  </sheetViews>
  <sheetFormatPr baseColWidth="10" defaultRowHeight="15" x14ac:dyDescent="0.25"/>
  <cols>
    <col min="1" max="1" width="4.7109375" customWidth="1"/>
    <col min="2" max="2" width="104.7109375" bestFit="1" customWidth="1"/>
    <col min="3" max="5" width="22" customWidth="1"/>
  </cols>
  <sheetData>
    <row r="1" spans="2:6" ht="15.75" thickBot="1" x14ac:dyDescent="0.3"/>
    <row r="2" spans="2:6" ht="91.5" customHeight="1" thickBot="1" x14ac:dyDescent="0.3">
      <c r="B2" s="75" t="s">
        <v>325</v>
      </c>
      <c r="C2" s="76"/>
      <c r="D2" s="76"/>
      <c r="E2" s="77"/>
    </row>
    <row r="3" spans="2:6" ht="23.25" customHeight="1" thickBot="1" x14ac:dyDescent="0.3">
      <c r="B3" s="10"/>
      <c r="C3" s="10"/>
      <c r="D3" s="10"/>
      <c r="E3" s="10"/>
    </row>
    <row r="4" spans="2:6" ht="23.25" customHeight="1" thickBot="1" x14ac:dyDescent="0.3">
      <c r="B4" s="72" t="s">
        <v>8</v>
      </c>
      <c r="C4" s="73"/>
      <c r="D4" s="73"/>
      <c r="E4" s="74"/>
    </row>
    <row r="5" spans="2:6" ht="22.5" customHeight="1" thickBot="1" x14ac:dyDescent="0.3">
      <c r="B5" s="60"/>
      <c r="C5" s="71"/>
      <c r="D5" s="71"/>
      <c r="E5" s="71"/>
    </row>
    <row r="6" spans="2:6" ht="30.75" customHeight="1" thickBot="1" x14ac:dyDescent="0.3">
      <c r="B6" s="27" t="s">
        <v>0</v>
      </c>
      <c r="C6" s="28" t="s">
        <v>3</v>
      </c>
      <c r="D6" s="28" t="s">
        <v>4</v>
      </c>
      <c r="E6" s="29" t="s">
        <v>5</v>
      </c>
    </row>
    <row r="7" spans="2:6" ht="29.25" customHeight="1" x14ac:dyDescent="0.25">
      <c r="B7" s="2" t="s">
        <v>329</v>
      </c>
      <c r="C7" s="33">
        <f>'Lot 2 BPU'!E9</f>
        <v>0</v>
      </c>
      <c r="D7" s="36">
        <v>20</v>
      </c>
      <c r="E7" s="35">
        <f>C7*D7</f>
        <v>0</v>
      </c>
    </row>
    <row r="8" spans="2:6" ht="29.25" customHeight="1" thickBot="1" x14ac:dyDescent="0.3">
      <c r="B8" s="38" t="s">
        <v>328</v>
      </c>
      <c r="C8" s="25">
        <f>'Lot 2 BPU'!E10</f>
        <v>0</v>
      </c>
      <c r="D8" s="6">
        <v>20</v>
      </c>
      <c r="E8" s="26">
        <f>C8*D8</f>
        <v>0</v>
      </c>
    </row>
    <row r="9" spans="2:6" ht="30.75" customHeight="1" thickBot="1" x14ac:dyDescent="0.3">
      <c r="B9" s="81" t="s">
        <v>6</v>
      </c>
      <c r="C9" s="82"/>
      <c r="D9" s="83"/>
      <c r="E9" s="14">
        <f>SUM(E7:E7)</f>
        <v>0</v>
      </c>
      <c r="F9" s="21"/>
    </row>
  </sheetData>
  <mergeCells count="4">
    <mergeCell ref="B2:E2"/>
    <mergeCell ref="B4:E4"/>
    <mergeCell ref="C5:E5"/>
    <mergeCell ref="B9:D9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B1:I75"/>
  <sheetViews>
    <sheetView showGridLines="0" zoomScale="90" zoomScaleNormal="90" workbookViewId="0">
      <selection activeCell="F8" sqref="F8"/>
    </sheetView>
  </sheetViews>
  <sheetFormatPr baseColWidth="10" defaultRowHeight="15" x14ac:dyDescent="0.25"/>
  <cols>
    <col min="1" max="1" width="4.85546875" customWidth="1"/>
    <col min="2" max="2" width="96.140625" bestFit="1" customWidth="1"/>
    <col min="3" max="6" width="22.28515625" customWidth="1"/>
    <col min="7" max="7" width="21" customWidth="1"/>
    <col min="9" max="9" width="27.42578125" bestFit="1" customWidth="1"/>
  </cols>
  <sheetData>
    <row r="1" spans="2:9" ht="15.75" thickBot="1" x14ac:dyDescent="0.3"/>
    <row r="2" spans="2:9" ht="91.5" customHeight="1" thickBot="1" x14ac:dyDescent="0.3">
      <c r="B2" s="75" t="s">
        <v>326</v>
      </c>
      <c r="C2" s="76"/>
      <c r="D2" s="76"/>
      <c r="E2" s="76"/>
      <c r="F2" s="76"/>
      <c r="G2" s="77"/>
    </row>
    <row r="3" spans="2:9" ht="23.25" customHeight="1" thickBot="1" x14ac:dyDescent="0.3">
      <c r="C3" s="10"/>
      <c r="D3" s="10"/>
      <c r="E3" s="10"/>
      <c r="F3" s="10"/>
    </row>
    <row r="4" spans="2:9" ht="23.25" customHeight="1" thickBot="1" x14ac:dyDescent="0.3">
      <c r="B4" s="72" t="s">
        <v>7</v>
      </c>
      <c r="C4" s="73"/>
      <c r="D4" s="73"/>
      <c r="E4" s="73"/>
      <c r="F4" s="73"/>
      <c r="G4" s="74"/>
    </row>
    <row r="5" spans="2:9" ht="23.25" customHeight="1" thickBot="1" x14ac:dyDescent="0.3">
      <c r="B5" s="56"/>
      <c r="C5" s="56"/>
      <c r="D5" s="56"/>
      <c r="E5" s="56"/>
      <c r="F5" s="56"/>
      <c r="G5" s="56"/>
    </row>
    <row r="6" spans="2:9" ht="23.25" customHeight="1" thickBot="1" x14ac:dyDescent="0.3">
      <c r="B6" s="57" t="s">
        <v>243</v>
      </c>
      <c r="C6" s="78"/>
      <c r="D6" s="79"/>
      <c r="E6" s="79"/>
      <c r="F6" s="79"/>
      <c r="G6" s="80"/>
    </row>
    <row r="7" spans="2:9" ht="22.5" customHeight="1" thickBot="1" x14ac:dyDescent="0.3">
      <c r="C7" s="8"/>
      <c r="D7" s="71"/>
      <c r="E7" s="71"/>
      <c r="F7" s="64"/>
    </row>
    <row r="8" spans="2:9" ht="30.75" customHeight="1" thickBot="1" x14ac:dyDescent="0.3">
      <c r="B8" s="27" t="s">
        <v>0</v>
      </c>
      <c r="C8" s="28" t="s">
        <v>1</v>
      </c>
      <c r="D8" s="28" t="s">
        <v>2</v>
      </c>
      <c r="E8" s="28" t="s">
        <v>3</v>
      </c>
      <c r="F8" s="65" t="s">
        <v>331</v>
      </c>
      <c r="G8" s="29" t="s">
        <v>9</v>
      </c>
    </row>
    <row r="9" spans="2:9" ht="30" customHeight="1" x14ac:dyDescent="0.25">
      <c r="B9" s="41" t="s">
        <v>68</v>
      </c>
      <c r="C9" s="22"/>
      <c r="D9" s="32"/>
      <c r="E9" s="22"/>
      <c r="F9" s="66"/>
      <c r="G9" s="19" t="s">
        <v>220</v>
      </c>
      <c r="I9" s="20"/>
    </row>
    <row r="10" spans="2:9" ht="30" customHeight="1" x14ac:dyDescent="0.25">
      <c r="B10" s="45" t="s">
        <v>236</v>
      </c>
      <c r="C10" s="12"/>
      <c r="D10" s="31"/>
      <c r="E10" s="12"/>
      <c r="F10" s="67"/>
      <c r="G10" s="17" t="s">
        <v>220</v>
      </c>
      <c r="I10" s="20"/>
    </row>
    <row r="11" spans="2:9" ht="30" customHeight="1" x14ac:dyDescent="0.25">
      <c r="B11" s="45" t="s">
        <v>248</v>
      </c>
      <c r="C11" s="12"/>
      <c r="D11" s="31"/>
      <c r="E11" s="12"/>
      <c r="F11" s="67"/>
      <c r="G11" s="17" t="s">
        <v>220</v>
      </c>
      <c r="I11" s="20"/>
    </row>
    <row r="12" spans="2:9" ht="30" customHeight="1" x14ac:dyDescent="0.25">
      <c r="B12" s="45" t="s">
        <v>61</v>
      </c>
      <c r="C12" s="12"/>
      <c r="D12" s="31"/>
      <c r="E12" s="12"/>
      <c r="F12" s="67"/>
      <c r="G12" s="17" t="s">
        <v>241</v>
      </c>
    </row>
    <row r="13" spans="2:9" ht="30" customHeight="1" x14ac:dyDescent="0.25">
      <c r="B13" s="45" t="s">
        <v>239</v>
      </c>
      <c r="C13" s="12"/>
      <c r="D13" s="31"/>
      <c r="E13" s="12"/>
      <c r="F13" s="67"/>
      <c r="G13" s="17" t="s">
        <v>220</v>
      </c>
    </row>
    <row r="14" spans="2:9" ht="30" customHeight="1" x14ac:dyDescent="0.25">
      <c r="B14" s="45" t="s">
        <v>249</v>
      </c>
      <c r="C14" s="12"/>
      <c r="D14" s="31"/>
      <c r="E14" s="12"/>
      <c r="F14" s="67"/>
      <c r="G14" s="17" t="s">
        <v>220</v>
      </c>
    </row>
    <row r="15" spans="2:9" ht="30" customHeight="1" x14ac:dyDescent="0.25">
      <c r="B15" s="45" t="s">
        <v>250</v>
      </c>
      <c r="C15" s="12"/>
      <c r="D15" s="31"/>
      <c r="E15" s="12"/>
      <c r="F15" s="67"/>
      <c r="G15" s="17" t="s">
        <v>220</v>
      </c>
    </row>
    <row r="16" spans="2:9" ht="30" customHeight="1" x14ac:dyDescent="0.25">
      <c r="B16" s="45" t="s">
        <v>251</v>
      </c>
      <c r="C16" s="12"/>
      <c r="D16" s="31"/>
      <c r="E16" s="12"/>
      <c r="F16" s="67"/>
      <c r="G16" s="17" t="s">
        <v>220</v>
      </c>
    </row>
    <row r="17" spans="2:7" ht="30" customHeight="1" x14ac:dyDescent="0.25">
      <c r="B17" s="45" t="s">
        <v>247</v>
      </c>
      <c r="C17" s="12"/>
      <c r="D17" s="31"/>
      <c r="E17" s="12"/>
      <c r="F17" s="67"/>
      <c r="G17" s="17" t="s">
        <v>241</v>
      </c>
    </row>
    <row r="18" spans="2:7" ht="30" customHeight="1" x14ac:dyDescent="0.25">
      <c r="B18" s="45" t="s">
        <v>85</v>
      </c>
      <c r="C18" s="12"/>
      <c r="D18" s="31"/>
      <c r="E18" s="12"/>
      <c r="F18" s="67"/>
      <c r="G18" s="17" t="s">
        <v>220</v>
      </c>
    </row>
    <row r="19" spans="2:7" ht="30" customHeight="1" x14ac:dyDescent="0.25">
      <c r="B19" s="45" t="s">
        <v>234</v>
      </c>
      <c r="C19" s="12"/>
      <c r="D19" s="31"/>
      <c r="E19" s="12"/>
      <c r="F19" s="67"/>
      <c r="G19" s="17" t="s">
        <v>220</v>
      </c>
    </row>
    <row r="20" spans="2:7" ht="30" customHeight="1" x14ac:dyDescent="0.25">
      <c r="B20" s="45" t="s">
        <v>65</v>
      </c>
      <c r="C20" s="12"/>
      <c r="D20" s="31"/>
      <c r="E20" s="12"/>
      <c r="F20" s="67"/>
      <c r="G20" s="17" t="s">
        <v>220</v>
      </c>
    </row>
    <row r="21" spans="2:7" ht="30" customHeight="1" x14ac:dyDescent="0.25">
      <c r="B21" s="45" t="s">
        <v>62</v>
      </c>
      <c r="C21" s="12"/>
      <c r="D21" s="31"/>
      <c r="E21" s="12"/>
      <c r="F21" s="67"/>
      <c r="G21" s="17" t="s">
        <v>220</v>
      </c>
    </row>
    <row r="22" spans="2:7" ht="30" customHeight="1" x14ac:dyDescent="0.25">
      <c r="B22" s="45" t="s">
        <v>63</v>
      </c>
      <c r="C22" s="12"/>
      <c r="D22" s="31"/>
      <c r="E22" s="12"/>
      <c r="F22" s="67"/>
      <c r="G22" s="17" t="s">
        <v>220</v>
      </c>
    </row>
    <row r="23" spans="2:7" ht="30" customHeight="1" x14ac:dyDescent="0.25">
      <c r="B23" s="45" t="s">
        <v>74</v>
      </c>
      <c r="C23" s="12"/>
      <c r="D23" s="31"/>
      <c r="E23" s="12"/>
      <c r="F23" s="67"/>
      <c r="G23" s="17" t="s">
        <v>220</v>
      </c>
    </row>
    <row r="24" spans="2:7" ht="30" customHeight="1" x14ac:dyDescent="0.25">
      <c r="B24" s="45" t="s">
        <v>64</v>
      </c>
      <c r="C24" s="12"/>
      <c r="D24" s="31"/>
      <c r="E24" s="12"/>
      <c r="F24" s="67"/>
      <c r="G24" s="17" t="s">
        <v>220</v>
      </c>
    </row>
    <row r="25" spans="2:7" ht="30" customHeight="1" x14ac:dyDescent="0.25">
      <c r="B25" s="45" t="s">
        <v>66</v>
      </c>
      <c r="C25" s="12"/>
      <c r="D25" s="31"/>
      <c r="E25" s="12"/>
      <c r="F25" s="67"/>
      <c r="G25" s="17" t="s">
        <v>220</v>
      </c>
    </row>
    <row r="26" spans="2:7" ht="30" customHeight="1" x14ac:dyDescent="0.25">
      <c r="B26" s="45" t="s">
        <v>67</v>
      </c>
      <c r="C26" s="12"/>
      <c r="D26" s="31"/>
      <c r="E26" s="12"/>
      <c r="F26" s="67"/>
      <c r="G26" s="17" t="s">
        <v>220</v>
      </c>
    </row>
    <row r="27" spans="2:7" ht="30" customHeight="1" x14ac:dyDescent="0.25">
      <c r="B27" s="45" t="s">
        <v>69</v>
      </c>
      <c r="C27" s="12"/>
      <c r="D27" s="31"/>
      <c r="E27" s="12"/>
      <c r="F27" s="67"/>
      <c r="G27" s="17" t="s">
        <v>220</v>
      </c>
    </row>
    <row r="28" spans="2:7" ht="30" customHeight="1" x14ac:dyDescent="0.25">
      <c r="B28" s="45" t="s">
        <v>70</v>
      </c>
      <c r="C28" s="12"/>
      <c r="D28" s="31"/>
      <c r="E28" s="12"/>
      <c r="F28" s="67"/>
      <c r="G28" s="17" t="s">
        <v>220</v>
      </c>
    </row>
    <row r="29" spans="2:7" ht="30" customHeight="1" x14ac:dyDescent="0.25">
      <c r="B29" s="45" t="s">
        <v>252</v>
      </c>
      <c r="C29" s="12"/>
      <c r="D29" s="31"/>
      <c r="E29" s="12"/>
      <c r="F29" s="67"/>
      <c r="G29" s="17" t="s">
        <v>220</v>
      </c>
    </row>
    <row r="30" spans="2:7" ht="30" customHeight="1" x14ac:dyDescent="0.25">
      <c r="B30" s="45" t="s">
        <v>71</v>
      </c>
      <c r="C30" s="12"/>
      <c r="D30" s="31"/>
      <c r="E30" s="12"/>
      <c r="F30" s="67"/>
      <c r="G30" s="17" t="s">
        <v>220</v>
      </c>
    </row>
    <row r="31" spans="2:7" ht="30" customHeight="1" x14ac:dyDescent="0.25">
      <c r="B31" s="45" t="s">
        <v>253</v>
      </c>
      <c r="C31" s="12"/>
      <c r="D31" s="31"/>
      <c r="E31" s="12"/>
      <c r="F31" s="67"/>
      <c r="G31" s="17" t="s">
        <v>220</v>
      </c>
    </row>
    <row r="32" spans="2:7" ht="30" customHeight="1" x14ac:dyDescent="0.25">
      <c r="B32" s="45" t="s">
        <v>27</v>
      </c>
      <c r="C32" s="12"/>
      <c r="D32" s="31"/>
      <c r="E32" s="12"/>
      <c r="F32" s="67"/>
      <c r="G32" s="17" t="s">
        <v>220</v>
      </c>
    </row>
    <row r="33" spans="2:7" ht="30" customHeight="1" x14ac:dyDescent="0.25">
      <c r="B33" s="45" t="s">
        <v>72</v>
      </c>
      <c r="C33" s="12"/>
      <c r="D33" s="31"/>
      <c r="E33" s="12"/>
      <c r="F33" s="67"/>
      <c r="G33" s="17" t="s">
        <v>220</v>
      </c>
    </row>
    <row r="34" spans="2:7" ht="30" customHeight="1" x14ac:dyDescent="0.25">
      <c r="B34" s="45" t="s">
        <v>73</v>
      </c>
      <c r="C34" s="12"/>
      <c r="D34" s="31"/>
      <c r="E34" s="12"/>
      <c r="F34" s="67"/>
      <c r="G34" s="17" t="s">
        <v>220</v>
      </c>
    </row>
    <row r="35" spans="2:7" ht="30" customHeight="1" x14ac:dyDescent="0.25">
      <c r="B35" s="45" t="s">
        <v>254</v>
      </c>
      <c r="C35" s="12"/>
      <c r="D35" s="31"/>
      <c r="E35" s="12"/>
      <c r="F35" s="67"/>
      <c r="G35" s="17" t="s">
        <v>220</v>
      </c>
    </row>
    <row r="36" spans="2:7" ht="30" customHeight="1" x14ac:dyDescent="0.25">
      <c r="B36" s="45" t="s">
        <v>86</v>
      </c>
      <c r="C36" s="12"/>
      <c r="D36" s="31"/>
      <c r="E36" s="12"/>
      <c r="F36" s="67"/>
      <c r="G36" s="17" t="s">
        <v>220</v>
      </c>
    </row>
    <row r="37" spans="2:7" ht="30" customHeight="1" x14ac:dyDescent="0.25">
      <c r="B37" s="45" t="s">
        <v>26</v>
      </c>
      <c r="C37" s="12"/>
      <c r="D37" s="31"/>
      <c r="E37" s="12"/>
      <c r="F37" s="67"/>
      <c r="G37" s="17" t="s">
        <v>220</v>
      </c>
    </row>
    <row r="38" spans="2:7" ht="30" customHeight="1" x14ac:dyDescent="0.25">
      <c r="B38" s="45" t="s">
        <v>90</v>
      </c>
      <c r="C38" s="12"/>
      <c r="D38" s="31"/>
      <c r="E38" s="12"/>
      <c r="F38" s="67"/>
      <c r="G38" s="17" t="s">
        <v>220</v>
      </c>
    </row>
    <row r="39" spans="2:7" ht="30" customHeight="1" x14ac:dyDescent="0.25">
      <c r="B39" s="45" t="s">
        <v>89</v>
      </c>
      <c r="C39" s="12"/>
      <c r="D39" s="31"/>
      <c r="E39" s="12"/>
      <c r="F39" s="67"/>
      <c r="G39" s="17" t="s">
        <v>220</v>
      </c>
    </row>
    <row r="40" spans="2:7" ht="30" customHeight="1" x14ac:dyDescent="0.25">
      <c r="B40" s="45" t="s">
        <v>87</v>
      </c>
      <c r="C40" s="12"/>
      <c r="D40" s="31"/>
      <c r="E40" s="12"/>
      <c r="F40" s="67"/>
      <c r="G40" s="17" t="s">
        <v>220</v>
      </c>
    </row>
    <row r="41" spans="2:7" ht="30" customHeight="1" x14ac:dyDescent="0.25">
      <c r="B41" s="45" t="s">
        <v>88</v>
      </c>
      <c r="C41" s="12"/>
      <c r="D41" s="31"/>
      <c r="E41" s="12"/>
      <c r="F41" s="67"/>
      <c r="G41" s="17" t="s">
        <v>220</v>
      </c>
    </row>
    <row r="42" spans="2:7" ht="30" customHeight="1" x14ac:dyDescent="0.25">
      <c r="B42" s="45" t="s">
        <v>255</v>
      </c>
      <c r="C42" s="12"/>
      <c r="D42" s="31"/>
      <c r="E42" s="12"/>
      <c r="F42" s="67"/>
      <c r="G42" s="17" t="s">
        <v>220</v>
      </c>
    </row>
    <row r="43" spans="2:7" ht="30" customHeight="1" x14ac:dyDescent="0.25">
      <c r="B43" s="45" t="s">
        <v>256</v>
      </c>
      <c r="C43" s="12"/>
      <c r="D43" s="31"/>
      <c r="E43" s="12"/>
      <c r="F43" s="67"/>
      <c r="G43" s="17" t="s">
        <v>220</v>
      </c>
    </row>
    <row r="44" spans="2:7" ht="30" customHeight="1" x14ac:dyDescent="0.25">
      <c r="B44" s="45" t="s">
        <v>257</v>
      </c>
      <c r="C44" s="12"/>
      <c r="D44" s="31"/>
      <c r="E44" s="12"/>
      <c r="F44" s="67"/>
      <c r="G44" s="17" t="s">
        <v>220</v>
      </c>
    </row>
    <row r="45" spans="2:7" ht="30" customHeight="1" x14ac:dyDescent="0.25">
      <c r="B45" s="45" t="s">
        <v>258</v>
      </c>
      <c r="C45" s="12"/>
      <c r="D45" s="31"/>
      <c r="E45" s="12"/>
      <c r="F45" s="67"/>
      <c r="G45" s="17" t="s">
        <v>220</v>
      </c>
    </row>
    <row r="46" spans="2:7" ht="30" customHeight="1" x14ac:dyDescent="0.25">
      <c r="B46" s="45" t="s">
        <v>259</v>
      </c>
      <c r="C46" s="12"/>
      <c r="D46" s="31"/>
      <c r="E46" s="12"/>
      <c r="F46" s="67"/>
      <c r="G46" s="17" t="s">
        <v>220</v>
      </c>
    </row>
    <row r="47" spans="2:7" ht="30" customHeight="1" x14ac:dyDescent="0.25">
      <c r="B47" s="45" t="s">
        <v>260</v>
      </c>
      <c r="C47" s="12"/>
      <c r="D47" s="31"/>
      <c r="E47" s="12"/>
      <c r="F47" s="67"/>
      <c r="G47" s="17" t="s">
        <v>220</v>
      </c>
    </row>
    <row r="48" spans="2:7" ht="30" customHeight="1" x14ac:dyDescent="0.25">
      <c r="B48" s="45" t="s">
        <v>261</v>
      </c>
      <c r="C48" s="12"/>
      <c r="D48" s="31"/>
      <c r="E48" s="12"/>
      <c r="F48" s="67"/>
      <c r="G48" s="17" t="s">
        <v>241</v>
      </c>
    </row>
    <row r="49" spans="2:8" ht="30" customHeight="1" x14ac:dyDescent="0.25">
      <c r="B49" s="45" t="s">
        <v>262</v>
      </c>
      <c r="C49" s="12"/>
      <c r="D49" s="31"/>
      <c r="E49" s="12"/>
      <c r="F49" s="67"/>
      <c r="G49" s="17" t="s">
        <v>220</v>
      </c>
    </row>
    <row r="50" spans="2:8" ht="30" customHeight="1" x14ac:dyDescent="0.25">
      <c r="B50" s="45" t="s">
        <v>263</v>
      </c>
      <c r="C50" s="12"/>
      <c r="D50" s="31"/>
      <c r="E50" s="12"/>
      <c r="F50" s="67"/>
      <c r="G50" s="17" t="s">
        <v>220</v>
      </c>
    </row>
    <row r="51" spans="2:8" ht="30" customHeight="1" x14ac:dyDescent="0.25">
      <c r="B51" s="45" t="s">
        <v>264</v>
      </c>
      <c r="C51" s="12"/>
      <c r="D51" s="31"/>
      <c r="E51" s="12"/>
      <c r="F51" s="67"/>
      <c r="G51" s="17" t="s">
        <v>220</v>
      </c>
      <c r="H51" s="21"/>
    </row>
    <row r="52" spans="2:8" ht="30" customHeight="1" x14ac:dyDescent="0.25">
      <c r="B52" s="45" t="s">
        <v>265</v>
      </c>
      <c r="C52" s="12"/>
      <c r="D52" s="31"/>
      <c r="E52" s="12"/>
      <c r="F52" s="67"/>
      <c r="G52" s="17" t="s">
        <v>220</v>
      </c>
      <c r="H52" s="21"/>
    </row>
    <row r="53" spans="2:8" ht="30" customHeight="1" x14ac:dyDescent="0.25">
      <c r="B53" s="45" t="s">
        <v>266</v>
      </c>
      <c r="C53" s="12"/>
      <c r="D53" s="31"/>
      <c r="E53" s="12"/>
      <c r="F53" s="67"/>
      <c r="G53" s="17" t="s">
        <v>220</v>
      </c>
    </row>
    <row r="54" spans="2:8" ht="30" customHeight="1" x14ac:dyDescent="0.25">
      <c r="B54" s="45" t="s">
        <v>267</v>
      </c>
      <c r="C54" s="12"/>
      <c r="D54" s="31"/>
      <c r="E54" s="12"/>
      <c r="F54" s="67"/>
      <c r="G54" s="17" t="s">
        <v>220</v>
      </c>
    </row>
    <row r="55" spans="2:8" ht="30" customHeight="1" x14ac:dyDescent="0.25">
      <c r="B55" s="45" t="s">
        <v>268</v>
      </c>
      <c r="C55" s="12"/>
      <c r="D55" s="31"/>
      <c r="E55" s="12"/>
      <c r="F55" s="67"/>
      <c r="G55" s="17" t="s">
        <v>220</v>
      </c>
    </row>
    <row r="56" spans="2:8" ht="30" customHeight="1" x14ac:dyDescent="0.25">
      <c r="B56" s="45" t="s">
        <v>269</v>
      </c>
      <c r="C56" s="12"/>
      <c r="D56" s="31"/>
      <c r="E56" s="12"/>
      <c r="F56" s="67"/>
      <c r="G56" s="17" t="s">
        <v>220</v>
      </c>
    </row>
    <row r="57" spans="2:8" ht="30" customHeight="1" x14ac:dyDescent="0.25">
      <c r="B57" s="45" t="s">
        <v>235</v>
      </c>
      <c r="C57" s="12"/>
      <c r="D57" s="31"/>
      <c r="E57" s="12"/>
      <c r="F57" s="67"/>
      <c r="G57" s="17" t="s">
        <v>220</v>
      </c>
    </row>
    <row r="58" spans="2:8" ht="30" customHeight="1" x14ac:dyDescent="0.25">
      <c r="B58" s="45" t="s">
        <v>270</v>
      </c>
      <c r="C58" s="12"/>
      <c r="D58" s="31"/>
      <c r="E58" s="12"/>
      <c r="F58" s="67"/>
      <c r="G58" s="17" t="s">
        <v>220</v>
      </c>
    </row>
    <row r="59" spans="2:8" ht="30" customHeight="1" x14ac:dyDescent="0.25">
      <c r="B59" s="45" t="s">
        <v>75</v>
      </c>
      <c r="C59" s="12"/>
      <c r="D59" s="31"/>
      <c r="E59" s="12"/>
      <c r="F59" s="67"/>
      <c r="G59" s="17" t="s">
        <v>220</v>
      </c>
    </row>
    <row r="60" spans="2:8" ht="30" customHeight="1" x14ac:dyDescent="0.25">
      <c r="B60" s="45" t="s">
        <v>76</v>
      </c>
      <c r="C60" s="12"/>
      <c r="D60" s="31"/>
      <c r="E60" s="12"/>
      <c r="F60" s="67"/>
      <c r="G60" s="17" t="s">
        <v>220</v>
      </c>
    </row>
    <row r="61" spans="2:8" ht="30" customHeight="1" x14ac:dyDescent="0.25">
      <c r="B61" s="45" t="s">
        <v>271</v>
      </c>
      <c r="C61" s="12"/>
      <c r="D61" s="31"/>
      <c r="E61" s="12"/>
      <c r="F61" s="67"/>
      <c r="G61" s="17" t="s">
        <v>220</v>
      </c>
    </row>
    <row r="62" spans="2:8" ht="30" customHeight="1" x14ac:dyDescent="0.25">
      <c r="B62" s="45" t="s">
        <v>272</v>
      </c>
      <c r="C62" s="12"/>
      <c r="D62" s="31"/>
      <c r="E62" s="12"/>
      <c r="F62" s="67"/>
      <c r="G62" s="17" t="s">
        <v>220</v>
      </c>
    </row>
    <row r="63" spans="2:8" ht="30" customHeight="1" x14ac:dyDescent="0.25">
      <c r="B63" s="45" t="s">
        <v>273</v>
      </c>
      <c r="C63" s="12"/>
      <c r="D63" s="31"/>
      <c r="E63" s="12"/>
      <c r="F63" s="67"/>
      <c r="G63" s="17" t="s">
        <v>220</v>
      </c>
    </row>
    <row r="64" spans="2:8" ht="30" customHeight="1" x14ac:dyDescent="0.25">
      <c r="B64" s="45" t="s">
        <v>77</v>
      </c>
      <c r="C64" s="12"/>
      <c r="D64" s="31"/>
      <c r="E64" s="12"/>
      <c r="F64" s="67"/>
      <c r="G64" s="17" t="s">
        <v>220</v>
      </c>
    </row>
    <row r="65" spans="2:7" ht="30" customHeight="1" x14ac:dyDescent="0.25">
      <c r="B65" s="45" t="s">
        <v>78</v>
      </c>
      <c r="C65" s="12"/>
      <c r="D65" s="31"/>
      <c r="E65" s="12"/>
      <c r="F65" s="67"/>
      <c r="G65" s="17" t="s">
        <v>220</v>
      </c>
    </row>
    <row r="66" spans="2:7" ht="30" customHeight="1" x14ac:dyDescent="0.25">
      <c r="B66" s="45" t="s">
        <v>274</v>
      </c>
      <c r="C66" s="12"/>
      <c r="D66" s="31"/>
      <c r="E66" s="12"/>
      <c r="F66" s="67"/>
      <c r="G66" s="17" t="s">
        <v>220</v>
      </c>
    </row>
    <row r="67" spans="2:7" ht="30" customHeight="1" x14ac:dyDescent="0.25">
      <c r="B67" s="59" t="s">
        <v>275</v>
      </c>
      <c r="C67" s="12"/>
      <c r="D67" s="31"/>
      <c r="E67" s="12"/>
      <c r="F67" s="67"/>
      <c r="G67" s="17" t="s">
        <v>220</v>
      </c>
    </row>
    <row r="68" spans="2:7" ht="30" customHeight="1" x14ac:dyDescent="0.25">
      <c r="B68" s="45" t="s">
        <v>79</v>
      </c>
      <c r="C68" s="12"/>
      <c r="D68" s="31"/>
      <c r="E68" s="12"/>
      <c r="F68" s="67"/>
      <c r="G68" s="17" t="s">
        <v>220</v>
      </c>
    </row>
    <row r="69" spans="2:7" ht="30" customHeight="1" x14ac:dyDescent="0.25">
      <c r="B69" s="45" t="s">
        <v>80</v>
      </c>
      <c r="C69" s="12"/>
      <c r="D69" s="31"/>
      <c r="E69" s="12"/>
      <c r="F69" s="67"/>
      <c r="G69" s="17" t="s">
        <v>220</v>
      </c>
    </row>
    <row r="70" spans="2:7" ht="30" customHeight="1" x14ac:dyDescent="0.25">
      <c r="B70" s="45" t="s">
        <v>81</v>
      </c>
      <c r="C70" s="12"/>
      <c r="D70" s="31"/>
      <c r="E70" s="12"/>
      <c r="F70" s="67"/>
      <c r="G70" s="17" t="s">
        <v>220</v>
      </c>
    </row>
    <row r="71" spans="2:7" ht="30" customHeight="1" x14ac:dyDescent="0.25">
      <c r="B71" s="45" t="s">
        <v>82</v>
      </c>
      <c r="C71" s="12"/>
      <c r="D71" s="31"/>
      <c r="E71" s="12"/>
      <c r="F71" s="67"/>
      <c r="G71" s="17" t="s">
        <v>220</v>
      </c>
    </row>
    <row r="72" spans="2:7" ht="30" customHeight="1" x14ac:dyDescent="0.25">
      <c r="B72" s="45" t="s">
        <v>237</v>
      </c>
      <c r="C72" s="12"/>
      <c r="D72" s="31"/>
      <c r="E72" s="12"/>
      <c r="F72" s="67"/>
      <c r="G72" s="17" t="s">
        <v>241</v>
      </c>
    </row>
    <row r="73" spans="2:7" ht="30" customHeight="1" x14ac:dyDescent="0.25">
      <c r="B73" s="45" t="s">
        <v>238</v>
      </c>
      <c r="C73" s="12"/>
      <c r="D73" s="31"/>
      <c r="E73" s="12"/>
      <c r="F73" s="67"/>
      <c r="G73" s="17" t="s">
        <v>241</v>
      </c>
    </row>
    <row r="74" spans="2:7" ht="30" customHeight="1" x14ac:dyDescent="0.25">
      <c r="B74" s="45" t="s">
        <v>83</v>
      </c>
      <c r="C74" s="12"/>
      <c r="D74" s="31"/>
      <c r="E74" s="12"/>
      <c r="F74" s="67"/>
      <c r="G74" s="17" t="s">
        <v>220</v>
      </c>
    </row>
    <row r="75" spans="2:7" ht="30" customHeight="1" thickBot="1" x14ac:dyDescent="0.3">
      <c r="B75" s="49" t="s">
        <v>84</v>
      </c>
      <c r="C75" s="16"/>
      <c r="D75" s="24"/>
      <c r="E75" s="16"/>
      <c r="F75" s="68"/>
      <c r="G75" s="18" t="s">
        <v>220</v>
      </c>
    </row>
  </sheetData>
  <mergeCells count="4">
    <mergeCell ref="D7:E7"/>
    <mergeCell ref="B2:G2"/>
    <mergeCell ref="B4:G4"/>
    <mergeCell ref="C6:G6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B1:G80"/>
  <sheetViews>
    <sheetView showGridLines="0" zoomScale="90" zoomScaleNormal="90" workbookViewId="0">
      <selection activeCell="B3" sqref="B3"/>
    </sheetView>
  </sheetViews>
  <sheetFormatPr baseColWidth="10" defaultRowHeight="15" x14ac:dyDescent="0.25"/>
  <cols>
    <col min="1" max="1" width="3.140625" customWidth="1"/>
    <col min="2" max="2" width="96.140625" bestFit="1" customWidth="1"/>
    <col min="3" max="3" width="21.7109375" customWidth="1"/>
    <col min="4" max="4" width="21.7109375" style="7" customWidth="1"/>
    <col min="5" max="5" width="21.7109375" customWidth="1"/>
  </cols>
  <sheetData>
    <row r="1" spans="2:5" ht="15.75" thickBot="1" x14ac:dyDescent="0.3"/>
    <row r="2" spans="2:5" ht="91.5" customHeight="1" thickBot="1" x14ac:dyDescent="0.3">
      <c r="B2" s="75" t="s">
        <v>326</v>
      </c>
      <c r="C2" s="76"/>
      <c r="D2" s="76"/>
      <c r="E2" s="77"/>
    </row>
    <row r="3" spans="2:5" ht="23.25" customHeight="1" thickBot="1" x14ac:dyDescent="0.3">
      <c r="B3" s="10"/>
      <c r="C3" s="10"/>
      <c r="D3" s="10"/>
      <c r="E3" s="10"/>
    </row>
    <row r="4" spans="2:5" ht="23.25" customHeight="1" thickBot="1" x14ac:dyDescent="0.3">
      <c r="B4" s="72" t="s">
        <v>8</v>
      </c>
      <c r="C4" s="73"/>
      <c r="D4" s="73"/>
      <c r="E4" s="74"/>
    </row>
    <row r="5" spans="2:5" ht="22.5" customHeight="1" thickBot="1" x14ac:dyDescent="0.3">
      <c r="B5" s="8"/>
      <c r="C5" s="71"/>
      <c r="D5" s="71"/>
      <c r="E5" s="71"/>
    </row>
    <row r="6" spans="2:5" ht="30.75" customHeight="1" thickBot="1" x14ac:dyDescent="0.3">
      <c r="B6" s="27" t="s">
        <v>0</v>
      </c>
      <c r="C6" s="28" t="s">
        <v>3</v>
      </c>
      <c r="D6" s="28" t="s">
        <v>4</v>
      </c>
      <c r="E6" s="29" t="s">
        <v>5</v>
      </c>
    </row>
    <row r="7" spans="2:5" ht="26.25" customHeight="1" x14ac:dyDescent="0.25">
      <c r="B7" s="41" t="s">
        <v>68</v>
      </c>
      <c r="C7" s="33">
        <f>'Lot 3 BPU'!E9</f>
        <v>0</v>
      </c>
      <c r="D7" s="34">
        <v>2</v>
      </c>
      <c r="E7" s="35">
        <f t="shared" ref="E7:E38" si="0">C7*D7</f>
        <v>0</v>
      </c>
    </row>
    <row r="8" spans="2:5" ht="26.25" customHeight="1" x14ac:dyDescent="0.25">
      <c r="B8" s="45" t="s">
        <v>236</v>
      </c>
      <c r="C8" s="11">
        <f>'Lot 3 BPU'!E10</f>
        <v>0</v>
      </c>
      <c r="D8" s="15">
        <v>5</v>
      </c>
      <c r="E8" s="9">
        <f t="shared" si="0"/>
        <v>0</v>
      </c>
    </row>
    <row r="9" spans="2:5" ht="26.25" customHeight="1" x14ac:dyDescent="0.25">
      <c r="B9" s="45" t="s">
        <v>248</v>
      </c>
      <c r="C9" s="11">
        <f>'Lot 3 BPU'!E11</f>
        <v>0</v>
      </c>
      <c r="D9" s="15">
        <v>5</v>
      </c>
      <c r="E9" s="9">
        <f t="shared" si="0"/>
        <v>0</v>
      </c>
    </row>
    <row r="10" spans="2:5" ht="26.25" customHeight="1" x14ac:dyDescent="0.25">
      <c r="B10" s="45" t="s">
        <v>61</v>
      </c>
      <c r="C10" s="11">
        <f>'Lot 3 BPU'!E12</f>
        <v>0</v>
      </c>
      <c r="D10" s="15">
        <v>5</v>
      </c>
      <c r="E10" s="9">
        <f t="shared" si="0"/>
        <v>0</v>
      </c>
    </row>
    <row r="11" spans="2:5" ht="26.25" customHeight="1" x14ac:dyDescent="0.25">
      <c r="B11" s="45" t="s">
        <v>239</v>
      </c>
      <c r="C11" s="11">
        <f>'Lot 3 BPU'!E13</f>
        <v>0</v>
      </c>
      <c r="D11" s="15">
        <v>5</v>
      </c>
      <c r="E11" s="9">
        <f t="shared" si="0"/>
        <v>0</v>
      </c>
    </row>
    <row r="12" spans="2:5" ht="26.25" customHeight="1" x14ac:dyDescent="0.25">
      <c r="B12" s="45" t="s">
        <v>249</v>
      </c>
      <c r="C12" s="11">
        <f>'Lot 3 BPU'!E14</f>
        <v>0</v>
      </c>
      <c r="D12" s="15">
        <v>5</v>
      </c>
      <c r="E12" s="9">
        <f t="shared" si="0"/>
        <v>0</v>
      </c>
    </row>
    <row r="13" spans="2:5" ht="26.25" customHeight="1" x14ac:dyDescent="0.25">
      <c r="B13" s="45" t="s">
        <v>250</v>
      </c>
      <c r="C13" s="11">
        <f>'Lot 3 BPU'!E15</f>
        <v>0</v>
      </c>
      <c r="D13" s="15">
        <v>2</v>
      </c>
      <c r="E13" s="9">
        <f t="shared" si="0"/>
        <v>0</v>
      </c>
    </row>
    <row r="14" spans="2:5" ht="26.25" customHeight="1" x14ac:dyDescent="0.25">
      <c r="B14" s="45" t="s">
        <v>251</v>
      </c>
      <c r="C14" s="11">
        <f>'Lot 3 BPU'!E16</f>
        <v>0</v>
      </c>
      <c r="D14" s="15">
        <v>2</v>
      </c>
      <c r="E14" s="9">
        <f t="shared" si="0"/>
        <v>0</v>
      </c>
    </row>
    <row r="15" spans="2:5" ht="26.25" customHeight="1" x14ac:dyDescent="0.25">
      <c r="B15" s="45" t="s">
        <v>247</v>
      </c>
      <c r="C15" s="11">
        <f>'Lot 3 BPU'!E17</f>
        <v>0</v>
      </c>
      <c r="D15" s="15">
        <v>5</v>
      </c>
      <c r="E15" s="9">
        <f t="shared" si="0"/>
        <v>0</v>
      </c>
    </row>
    <row r="16" spans="2:5" ht="26.25" customHeight="1" x14ac:dyDescent="0.25">
      <c r="B16" s="45" t="s">
        <v>85</v>
      </c>
      <c r="C16" s="11">
        <f>'Lot 3 BPU'!E18</f>
        <v>0</v>
      </c>
      <c r="D16" s="15">
        <v>1</v>
      </c>
      <c r="E16" s="9">
        <f t="shared" si="0"/>
        <v>0</v>
      </c>
    </row>
    <row r="17" spans="2:5" ht="26.25" customHeight="1" x14ac:dyDescent="0.25">
      <c r="B17" s="45" t="s">
        <v>234</v>
      </c>
      <c r="C17" s="11">
        <f>'Lot 3 BPU'!E19</f>
        <v>0</v>
      </c>
      <c r="D17" s="15">
        <v>5</v>
      </c>
      <c r="E17" s="9">
        <f t="shared" si="0"/>
        <v>0</v>
      </c>
    </row>
    <row r="18" spans="2:5" ht="26.25" customHeight="1" x14ac:dyDescent="0.25">
      <c r="B18" s="45" t="s">
        <v>65</v>
      </c>
      <c r="C18" s="11">
        <f>'Lot 3 BPU'!E20</f>
        <v>0</v>
      </c>
      <c r="D18" s="15">
        <v>2</v>
      </c>
      <c r="E18" s="9">
        <f t="shared" si="0"/>
        <v>0</v>
      </c>
    </row>
    <row r="19" spans="2:5" ht="26.25" customHeight="1" x14ac:dyDescent="0.25">
      <c r="B19" s="45" t="s">
        <v>62</v>
      </c>
      <c r="C19" s="11">
        <f>'Lot 3 BPU'!E21</f>
        <v>0</v>
      </c>
      <c r="D19" s="15">
        <v>1</v>
      </c>
      <c r="E19" s="9">
        <f t="shared" si="0"/>
        <v>0</v>
      </c>
    </row>
    <row r="20" spans="2:5" ht="26.25" customHeight="1" x14ac:dyDescent="0.25">
      <c r="B20" s="45" t="s">
        <v>63</v>
      </c>
      <c r="C20" s="11">
        <f>'Lot 3 BPU'!E22</f>
        <v>0</v>
      </c>
      <c r="D20" s="5">
        <v>300</v>
      </c>
      <c r="E20" s="9">
        <f t="shared" si="0"/>
        <v>0</v>
      </c>
    </row>
    <row r="21" spans="2:5" ht="26.25" customHeight="1" x14ac:dyDescent="0.25">
      <c r="B21" s="45" t="s">
        <v>74</v>
      </c>
      <c r="C21" s="11">
        <f>'Lot 3 BPU'!E23</f>
        <v>0</v>
      </c>
      <c r="D21" s="15">
        <v>3</v>
      </c>
      <c r="E21" s="9">
        <f t="shared" si="0"/>
        <v>0</v>
      </c>
    </row>
    <row r="22" spans="2:5" ht="26.25" customHeight="1" x14ac:dyDescent="0.25">
      <c r="B22" s="45" t="s">
        <v>64</v>
      </c>
      <c r="C22" s="11">
        <f>'Lot 3 BPU'!E24</f>
        <v>0</v>
      </c>
      <c r="D22" s="15">
        <f>6+6</f>
        <v>12</v>
      </c>
      <c r="E22" s="9">
        <f t="shared" si="0"/>
        <v>0</v>
      </c>
    </row>
    <row r="23" spans="2:5" ht="26.25" customHeight="1" x14ac:dyDescent="0.25">
      <c r="B23" s="45" t="s">
        <v>66</v>
      </c>
      <c r="C23" s="11">
        <f>'Lot 3 BPU'!E25</f>
        <v>0</v>
      </c>
      <c r="D23" s="15">
        <v>2</v>
      </c>
      <c r="E23" s="9">
        <f t="shared" si="0"/>
        <v>0</v>
      </c>
    </row>
    <row r="24" spans="2:5" ht="26.25" customHeight="1" x14ac:dyDescent="0.25">
      <c r="B24" s="45" t="s">
        <v>67</v>
      </c>
      <c r="C24" s="11">
        <f>'Lot 3 BPU'!E26</f>
        <v>0</v>
      </c>
      <c r="D24" s="5">
        <v>10</v>
      </c>
      <c r="E24" s="9">
        <f t="shared" si="0"/>
        <v>0</v>
      </c>
    </row>
    <row r="25" spans="2:5" ht="26.25" customHeight="1" x14ac:dyDescent="0.25">
      <c r="B25" s="45" t="s">
        <v>69</v>
      </c>
      <c r="C25" s="11">
        <f>'Lot 3 BPU'!E27</f>
        <v>0</v>
      </c>
      <c r="D25" s="15">
        <v>2</v>
      </c>
      <c r="E25" s="9">
        <f t="shared" si="0"/>
        <v>0</v>
      </c>
    </row>
    <row r="26" spans="2:5" ht="26.25" customHeight="1" x14ac:dyDescent="0.25">
      <c r="B26" s="45" t="s">
        <v>70</v>
      </c>
      <c r="C26" s="11">
        <f>'Lot 3 BPU'!E28</f>
        <v>0</v>
      </c>
      <c r="D26" s="15">
        <v>3</v>
      </c>
      <c r="E26" s="9">
        <f t="shared" si="0"/>
        <v>0</v>
      </c>
    </row>
    <row r="27" spans="2:5" ht="26.25" customHeight="1" x14ac:dyDescent="0.25">
      <c r="B27" s="45" t="s">
        <v>252</v>
      </c>
      <c r="C27" s="11">
        <f>'Lot 3 BPU'!E29</f>
        <v>0</v>
      </c>
      <c r="D27" s="15">
        <v>5</v>
      </c>
      <c r="E27" s="9">
        <f t="shared" si="0"/>
        <v>0</v>
      </c>
    </row>
    <row r="28" spans="2:5" ht="26.25" customHeight="1" x14ac:dyDescent="0.25">
      <c r="B28" s="45" t="s">
        <v>71</v>
      </c>
      <c r="C28" s="11">
        <f>'Lot 3 BPU'!E30</f>
        <v>0</v>
      </c>
      <c r="D28" s="15">
        <v>23</v>
      </c>
      <c r="E28" s="9">
        <f t="shared" si="0"/>
        <v>0</v>
      </c>
    </row>
    <row r="29" spans="2:5" ht="26.25" customHeight="1" x14ac:dyDescent="0.25">
      <c r="B29" s="45" t="s">
        <v>253</v>
      </c>
      <c r="C29" s="11">
        <f>'Lot 3 BPU'!E31</f>
        <v>0</v>
      </c>
      <c r="D29" s="15">
        <v>5</v>
      </c>
      <c r="E29" s="9">
        <f t="shared" si="0"/>
        <v>0</v>
      </c>
    </row>
    <row r="30" spans="2:5" ht="26.25" customHeight="1" x14ac:dyDescent="0.25">
      <c r="B30" s="45" t="s">
        <v>27</v>
      </c>
      <c r="C30" s="11">
        <f>'Lot 3 BPU'!E32</f>
        <v>0</v>
      </c>
      <c r="D30" s="15">
        <v>5</v>
      </c>
      <c r="E30" s="9">
        <f t="shared" si="0"/>
        <v>0</v>
      </c>
    </row>
    <row r="31" spans="2:5" ht="26.25" customHeight="1" x14ac:dyDescent="0.25">
      <c r="B31" s="45" t="s">
        <v>72</v>
      </c>
      <c r="C31" s="11">
        <f>'Lot 3 BPU'!E33</f>
        <v>0</v>
      </c>
      <c r="D31" s="15">
        <v>2</v>
      </c>
      <c r="E31" s="9">
        <f t="shared" si="0"/>
        <v>0</v>
      </c>
    </row>
    <row r="32" spans="2:5" ht="26.25" customHeight="1" x14ac:dyDescent="0.25">
      <c r="B32" s="45" t="s">
        <v>73</v>
      </c>
      <c r="C32" s="11">
        <f>'Lot 3 BPU'!E34</f>
        <v>0</v>
      </c>
      <c r="D32" s="15">
        <v>5</v>
      </c>
      <c r="E32" s="9">
        <f t="shared" si="0"/>
        <v>0</v>
      </c>
    </row>
    <row r="33" spans="2:5" ht="26.25" customHeight="1" x14ac:dyDescent="0.25">
      <c r="B33" s="45" t="s">
        <v>254</v>
      </c>
      <c r="C33" s="11">
        <f>'Lot 3 BPU'!E35</f>
        <v>0</v>
      </c>
      <c r="D33" s="5">
        <v>23</v>
      </c>
      <c r="E33" s="9">
        <f t="shared" si="0"/>
        <v>0</v>
      </c>
    </row>
    <row r="34" spans="2:5" ht="26.25" customHeight="1" x14ac:dyDescent="0.25">
      <c r="B34" s="45" t="s">
        <v>86</v>
      </c>
      <c r="C34" s="11">
        <f>'Lot 3 BPU'!E36</f>
        <v>0</v>
      </c>
      <c r="D34" s="5">
        <v>2</v>
      </c>
      <c r="E34" s="9">
        <f t="shared" si="0"/>
        <v>0</v>
      </c>
    </row>
    <row r="35" spans="2:5" ht="26.25" customHeight="1" x14ac:dyDescent="0.25">
      <c r="B35" s="45" t="s">
        <v>26</v>
      </c>
      <c r="C35" s="11">
        <f>'Lot 3 BPU'!E37</f>
        <v>0</v>
      </c>
      <c r="D35" s="15">
        <v>2</v>
      </c>
      <c r="E35" s="9">
        <f t="shared" si="0"/>
        <v>0</v>
      </c>
    </row>
    <row r="36" spans="2:5" ht="26.25" customHeight="1" x14ac:dyDescent="0.25">
      <c r="B36" s="45" t="s">
        <v>90</v>
      </c>
      <c r="C36" s="11">
        <f>'Lot 3 BPU'!E38</f>
        <v>0</v>
      </c>
      <c r="D36" s="15">
        <v>50</v>
      </c>
      <c r="E36" s="9">
        <f t="shared" si="0"/>
        <v>0</v>
      </c>
    </row>
    <row r="37" spans="2:5" ht="26.25" customHeight="1" x14ac:dyDescent="0.25">
      <c r="B37" s="45" t="s">
        <v>89</v>
      </c>
      <c r="C37" s="11">
        <f>'Lot 3 BPU'!E39</f>
        <v>0</v>
      </c>
      <c r="D37" s="15">
        <v>2</v>
      </c>
      <c r="E37" s="9">
        <f t="shared" si="0"/>
        <v>0</v>
      </c>
    </row>
    <row r="38" spans="2:5" ht="26.25" customHeight="1" x14ac:dyDescent="0.25">
      <c r="B38" s="45" t="s">
        <v>87</v>
      </c>
      <c r="C38" s="11">
        <f>'Lot 3 BPU'!E40</f>
        <v>0</v>
      </c>
      <c r="D38" s="15">
        <v>2</v>
      </c>
      <c r="E38" s="9">
        <f t="shared" si="0"/>
        <v>0</v>
      </c>
    </row>
    <row r="39" spans="2:5" ht="26.25" customHeight="1" x14ac:dyDescent="0.25">
      <c r="B39" s="45" t="s">
        <v>88</v>
      </c>
      <c r="C39" s="11">
        <f>'Lot 3 BPU'!E41</f>
        <v>0</v>
      </c>
      <c r="D39" s="15">
        <v>2</v>
      </c>
      <c r="E39" s="9">
        <f t="shared" ref="E39:E70" si="1">C39*D39</f>
        <v>0</v>
      </c>
    </row>
    <row r="40" spans="2:5" ht="26.25" customHeight="1" x14ac:dyDescent="0.25">
      <c r="B40" s="45" t="s">
        <v>255</v>
      </c>
      <c r="C40" s="11">
        <f>'Lot 3 BPU'!E42</f>
        <v>0</v>
      </c>
      <c r="D40" s="5">
        <v>1</v>
      </c>
      <c r="E40" s="9">
        <f t="shared" si="1"/>
        <v>0</v>
      </c>
    </row>
    <row r="41" spans="2:5" ht="26.25" customHeight="1" x14ac:dyDescent="0.25">
      <c r="B41" s="45" t="s">
        <v>256</v>
      </c>
      <c r="C41" s="11">
        <f>'Lot 3 BPU'!E43</f>
        <v>0</v>
      </c>
      <c r="D41" s="5">
        <v>1</v>
      </c>
      <c r="E41" s="9">
        <f t="shared" si="1"/>
        <v>0</v>
      </c>
    </row>
    <row r="42" spans="2:5" ht="26.25" customHeight="1" x14ac:dyDescent="0.25">
      <c r="B42" s="45" t="s">
        <v>257</v>
      </c>
      <c r="C42" s="11">
        <f>'Lot 3 BPU'!E44</f>
        <v>0</v>
      </c>
      <c r="D42" s="5">
        <v>1</v>
      </c>
      <c r="E42" s="9">
        <f t="shared" si="1"/>
        <v>0</v>
      </c>
    </row>
    <row r="43" spans="2:5" ht="26.25" customHeight="1" x14ac:dyDescent="0.25">
      <c r="B43" s="45" t="s">
        <v>258</v>
      </c>
      <c r="C43" s="11">
        <f>'Lot 3 BPU'!E45</f>
        <v>0</v>
      </c>
      <c r="D43" s="5">
        <v>1</v>
      </c>
      <c r="E43" s="9">
        <f t="shared" si="1"/>
        <v>0</v>
      </c>
    </row>
    <row r="44" spans="2:5" ht="26.25" customHeight="1" x14ac:dyDescent="0.25">
      <c r="B44" s="45" t="s">
        <v>259</v>
      </c>
      <c r="C44" s="11">
        <f>'Lot 3 BPU'!E46</f>
        <v>0</v>
      </c>
      <c r="D44" s="15">
        <v>2</v>
      </c>
      <c r="E44" s="9">
        <f t="shared" si="1"/>
        <v>0</v>
      </c>
    </row>
    <row r="45" spans="2:5" ht="26.25" customHeight="1" x14ac:dyDescent="0.25">
      <c r="B45" s="45" t="s">
        <v>260</v>
      </c>
      <c r="C45" s="11">
        <f>'Lot 3 BPU'!E47</f>
        <v>0</v>
      </c>
      <c r="D45" s="15">
        <v>2</v>
      </c>
      <c r="E45" s="9">
        <f t="shared" si="1"/>
        <v>0</v>
      </c>
    </row>
    <row r="46" spans="2:5" ht="26.25" customHeight="1" x14ac:dyDescent="0.25">
      <c r="B46" s="45" t="s">
        <v>261</v>
      </c>
      <c r="C46" s="11">
        <f>'Lot 3 BPU'!E48</f>
        <v>0</v>
      </c>
      <c r="D46" s="15">
        <v>2</v>
      </c>
      <c r="E46" s="9">
        <f t="shared" si="1"/>
        <v>0</v>
      </c>
    </row>
    <row r="47" spans="2:5" ht="26.25" customHeight="1" x14ac:dyDescent="0.25">
      <c r="B47" s="45" t="s">
        <v>262</v>
      </c>
      <c r="C47" s="11">
        <f>'Lot 3 BPU'!E49</f>
        <v>0</v>
      </c>
      <c r="D47" s="5">
        <v>1</v>
      </c>
      <c r="E47" s="9">
        <f t="shared" si="1"/>
        <v>0</v>
      </c>
    </row>
    <row r="48" spans="2:5" ht="26.25" customHeight="1" x14ac:dyDescent="0.25">
      <c r="B48" s="45" t="s">
        <v>263</v>
      </c>
      <c r="C48" s="11">
        <f>'Lot 3 BPU'!E50</f>
        <v>0</v>
      </c>
      <c r="D48" s="5">
        <v>1</v>
      </c>
      <c r="E48" s="9">
        <f t="shared" si="1"/>
        <v>0</v>
      </c>
    </row>
    <row r="49" spans="2:6" ht="27.75" customHeight="1" x14ac:dyDescent="0.25">
      <c r="B49" s="45" t="s">
        <v>264</v>
      </c>
      <c r="C49" s="11">
        <f>'Lot 3 BPU'!E51</f>
        <v>0</v>
      </c>
      <c r="D49" s="5">
        <v>1</v>
      </c>
      <c r="E49" s="9">
        <f t="shared" si="1"/>
        <v>0</v>
      </c>
      <c r="F49" s="21"/>
    </row>
    <row r="50" spans="2:6" ht="27.75" customHeight="1" x14ac:dyDescent="0.25">
      <c r="B50" s="45" t="s">
        <v>265</v>
      </c>
      <c r="C50" s="11">
        <f>'Lot 3 BPU'!E52</f>
        <v>0</v>
      </c>
      <c r="D50" s="15">
        <v>5</v>
      </c>
      <c r="E50" s="9">
        <f t="shared" si="1"/>
        <v>0</v>
      </c>
    </row>
    <row r="51" spans="2:6" ht="27.75" customHeight="1" x14ac:dyDescent="0.25">
      <c r="B51" s="45" t="s">
        <v>266</v>
      </c>
      <c r="C51" s="11">
        <f>'Lot 3 BPU'!E53</f>
        <v>0</v>
      </c>
      <c r="D51" s="15">
        <v>5</v>
      </c>
      <c r="E51" s="9">
        <f t="shared" si="1"/>
        <v>0</v>
      </c>
    </row>
    <row r="52" spans="2:6" ht="27.75" customHeight="1" x14ac:dyDescent="0.25">
      <c r="B52" s="45" t="s">
        <v>267</v>
      </c>
      <c r="C52" s="11">
        <f>'Lot 3 BPU'!E54</f>
        <v>0</v>
      </c>
      <c r="D52" s="15">
        <v>5</v>
      </c>
      <c r="E52" s="9">
        <f t="shared" si="1"/>
        <v>0</v>
      </c>
    </row>
    <row r="53" spans="2:6" ht="27.75" customHeight="1" x14ac:dyDescent="0.25">
      <c r="B53" s="45" t="s">
        <v>268</v>
      </c>
      <c r="C53" s="11">
        <f>'Lot 3 BPU'!E55</f>
        <v>0</v>
      </c>
      <c r="D53" s="5">
        <v>5</v>
      </c>
      <c r="E53" s="9">
        <f t="shared" si="1"/>
        <v>0</v>
      </c>
    </row>
    <row r="54" spans="2:6" ht="27.75" customHeight="1" x14ac:dyDescent="0.25">
      <c r="B54" s="45" t="s">
        <v>269</v>
      </c>
      <c r="C54" s="11">
        <f>'Lot 3 BPU'!E56</f>
        <v>0</v>
      </c>
      <c r="D54" s="15">
        <v>5</v>
      </c>
      <c r="E54" s="9">
        <f t="shared" si="1"/>
        <v>0</v>
      </c>
    </row>
    <row r="55" spans="2:6" ht="27.75" customHeight="1" x14ac:dyDescent="0.25">
      <c r="B55" s="45" t="s">
        <v>235</v>
      </c>
      <c r="C55" s="11">
        <f>'Lot 3 BPU'!E57</f>
        <v>0</v>
      </c>
      <c r="D55" s="15">
        <v>5</v>
      </c>
      <c r="E55" s="9">
        <f t="shared" si="1"/>
        <v>0</v>
      </c>
    </row>
    <row r="56" spans="2:6" ht="27.75" customHeight="1" x14ac:dyDescent="0.25">
      <c r="B56" s="45" t="s">
        <v>270</v>
      </c>
      <c r="C56" s="11">
        <f>'Lot 3 BPU'!E58</f>
        <v>0</v>
      </c>
      <c r="D56" s="15">
        <v>1</v>
      </c>
      <c r="E56" s="9">
        <f t="shared" si="1"/>
        <v>0</v>
      </c>
    </row>
    <row r="57" spans="2:6" ht="27.75" customHeight="1" x14ac:dyDescent="0.25">
      <c r="B57" s="45" t="s">
        <v>75</v>
      </c>
      <c r="C57" s="11">
        <f>'Lot 3 BPU'!E59</f>
        <v>0</v>
      </c>
      <c r="D57" s="15">
        <v>2</v>
      </c>
      <c r="E57" s="9">
        <f t="shared" si="1"/>
        <v>0</v>
      </c>
    </row>
    <row r="58" spans="2:6" ht="27.75" customHeight="1" x14ac:dyDescent="0.25">
      <c r="B58" s="45" t="s">
        <v>76</v>
      </c>
      <c r="C58" s="11">
        <f>'Lot 3 BPU'!E60</f>
        <v>0</v>
      </c>
      <c r="D58" s="15">
        <v>5</v>
      </c>
      <c r="E58" s="9">
        <f t="shared" si="1"/>
        <v>0</v>
      </c>
    </row>
    <row r="59" spans="2:6" ht="27.75" customHeight="1" x14ac:dyDescent="0.25">
      <c r="B59" s="45" t="s">
        <v>271</v>
      </c>
      <c r="C59" s="11">
        <f>'Lot 3 BPU'!E61</f>
        <v>0</v>
      </c>
      <c r="D59" s="15">
        <v>5</v>
      </c>
      <c r="E59" s="9">
        <f t="shared" si="1"/>
        <v>0</v>
      </c>
    </row>
    <row r="60" spans="2:6" ht="27.75" customHeight="1" x14ac:dyDescent="0.25">
      <c r="B60" s="45" t="s">
        <v>272</v>
      </c>
      <c r="C60" s="11">
        <f>'Lot 3 BPU'!E62</f>
        <v>0</v>
      </c>
      <c r="D60" s="15">
        <v>8</v>
      </c>
      <c r="E60" s="9">
        <f t="shared" si="1"/>
        <v>0</v>
      </c>
    </row>
    <row r="61" spans="2:6" ht="27.75" customHeight="1" x14ac:dyDescent="0.25">
      <c r="B61" s="45" t="s">
        <v>273</v>
      </c>
      <c r="C61" s="11">
        <f>'Lot 3 BPU'!E63</f>
        <v>0</v>
      </c>
      <c r="D61" s="15">
        <v>2</v>
      </c>
      <c r="E61" s="9">
        <f t="shared" si="1"/>
        <v>0</v>
      </c>
    </row>
    <row r="62" spans="2:6" ht="27.75" customHeight="1" x14ac:dyDescent="0.25">
      <c r="B62" s="45" t="s">
        <v>77</v>
      </c>
      <c r="C62" s="11">
        <f>'Lot 3 BPU'!E64</f>
        <v>0</v>
      </c>
      <c r="D62" s="5">
        <v>2</v>
      </c>
      <c r="E62" s="9">
        <f t="shared" si="1"/>
        <v>0</v>
      </c>
    </row>
    <row r="63" spans="2:6" ht="27.75" customHeight="1" x14ac:dyDescent="0.25">
      <c r="B63" s="45" t="s">
        <v>78</v>
      </c>
      <c r="C63" s="11">
        <f>'Lot 3 BPU'!E65</f>
        <v>0</v>
      </c>
      <c r="D63" s="5">
        <v>5</v>
      </c>
      <c r="E63" s="9">
        <f t="shared" si="1"/>
        <v>0</v>
      </c>
    </row>
    <row r="64" spans="2:6" ht="27.75" customHeight="1" x14ac:dyDescent="0.25">
      <c r="B64" s="45" t="s">
        <v>274</v>
      </c>
      <c r="C64" s="11">
        <f>'Lot 3 BPU'!E66</f>
        <v>0</v>
      </c>
      <c r="D64" s="5">
        <v>1</v>
      </c>
      <c r="E64" s="9">
        <f t="shared" si="1"/>
        <v>0</v>
      </c>
    </row>
    <row r="65" spans="2:7" ht="27.75" customHeight="1" x14ac:dyDescent="0.25">
      <c r="B65" s="59" t="s">
        <v>275</v>
      </c>
      <c r="C65" s="11">
        <f>'Lot 3 BPU'!E67</f>
        <v>0</v>
      </c>
      <c r="D65" s="5">
        <v>1</v>
      </c>
      <c r="E65" s="9">
        <f t="shared" si="1"/>
        <v>0</v>
      </c>
    </row>
    <row r="66" spans="2:7" ht="27.75" customHeight="1" x14ac:dyDescent="0.25">
      <c r="B66" s="45" t="s">
        <v>79</v>
      </c>
      <c r="C66" s="11">
        <f>'Lot 3 BPU'!E68</f>
        <v>0</v>
      </c>
      <c r="D66" s="5">
        <v>2</v>
      </c>
      <c r="E66" s="9">
        <f t="shared" si="1"/>
        <v>0</v>
      </c>
    </row>
    <row r="67" spans="2:7" ht="27.75" customHeight="1" x14ac:dyDescent="0.25">
      <c r="B67" s="45" t="s">
        <v>80</v>
      </c>
      <c r="C67" s="11">
        <f>'Lot 3 BPU'!E69</f>
        <v>0</v>
      </c>
      <c r="D67" s="5">
        <f>2+5+2</f>
        <v>9</v>
      </c>
      <c r="E67" s="9">
        <f t="shared" si="1"/>
        <v>0</v>
      </c>
    </row>
    <row r="68" spans="2:7" ht="27.75" customHeight="1" x14ac:dyDescent="0.25">
      <c r="B68" s="45" t="s">
        <v>81</v>
      </c>
      <c r="C68" s="11">
        <f>'Lot 3 BPU'!E70</f>
        <v>0</v>
      </c>
      <c r="D68" s="5">
        <v>1</v>
      </c>
      <c r="E68" s="9">
        <f t="shared" si="1"/>
        <v>0</v>
      </c>
    </row>
    <row r="69" spans="2:7" ht="27.75" customHeight="1" x14ac:dyDescent="0.25">
      <c r="B69" s="45" t="s">
        <v>82</v>
      </c>
      <c r="C69" s="11">
        <f>'Lot 3 BPU'!E71</f>
        <v>0</v>
      </c>
      <c r="D69" s="5">
        <v>4</v>
      </c>
      <c r="E69" s="9">
        <f t="shared" si="1"/>
        <v>0</v>
      </c>
    </row>
    <row r="70" spans="2:7" ht="27.75" customHeight="1" x14ac:dyDescent="0.25">
      <c r="B70" s="45" t="s">
        <v>237</v>
      </c>
      <c r="C70" s="11">
        <f>'Lot 3 BPU'!E72</f>
        <v>0</v>
      </c>
      <c r="D70" s="5">
        <v>5</v>
      </c>
      <c r="E70" s="9">
        <f t="shared" si="1"/>
        <v>0</v>
      </c>
    </row>
    <row r="71" spans="2:7" ht="27.75" customHeight="1" x14ac:dyDescent="0.25">
      <c r="B71" s="45" t="s">
        <v>238</v>
      </c>
      <c r="C71" s="11">
        <f>'Lot 3 BPU'!E73</f>
        <v>0</v>
      </c>
      <c r="D71" s="5">
        <v>5</v>
      </c>
      <c r="E71" s="9">
        <f t="shared" ref="E71:E73" si="2">C71*D71</f>
        <v>0</v>
      </c>
    </row>
    <row r="72" spans="2:7" ht="27.75" customHeight="1" x14ac:dyDescent="0.25">
      <c r="B72" s="45" t="s">
        <v>83</v>
      </c>
      <c r="C72" s="11">
        <f>'Lot 3 BPU'!E74</f>
        <v>0</v>
      </c>
      <c r="D72" s="5">
        <v>5</v>
      </c>
      <c r="E72" s="9">
        <f t="shared" si="2"/>
        <v>0</v>
      </c>
    </row>
    <row r="73" spans="2:7" ht="27.75" customHeight="1" thickBot="1" x14ac:dyDescent="0.3">
      <c r="B73" s="49" t="s">
        <v>84</v>
      </c>
      <c r="C73" s="25">
        <f>'Lot 3 BPU'!E75</f>
        <v>0</v>
      </c>
      <c r="D73" s="6">
        <f>1+1</f>
        <v>2</v>
      </c>
      <c r="E73" s="26">
        <f t="shared" si="2"/>
        <v>0</v>
      </c>
    </row>
    <row r="74" spans="2:7" ht="30.75" customHeight="1" thickBot="1" x14ac:dyDescent="0.3">
      <c r="B74" s="81" t="s">
        <v>6</v>
      </c>
      <c r="C74" s="82"/>
      <c r="D74" s="83"/>
      <c r="E74" s="14">
        <f>SUM(E7:E73)</f>
        <v>0</v>
      </c>
      <c r="F74" s="21"/>
    </row>
    <row r="80" spans="2:7" x14ac:dyDescent="0.25">
      <c r="G80" s="21"/>
    </row>
  </sheetData>
  <mergeCells count="4">
    <mergeCell ref="B2:E2"/>
    <mergeCell ref="B4:E4"/>
    <mergeCell ref="C5:E5"/>
    <mergeCell ref="B74:D74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B1:O125"/>
  <sheetViews>
    <sheetView showGridLines="0" zoomScale="90" zoomScaleNormal="90" workbookViewId="0">
      <selection activeCell="F9" sqref="F9"/>
    </sheetView>
  </sheetViews>
  <sheetFormatPr baseColWidth="10" defaultRowHeight="15" x14ac:dyDescent="0.25"/>
  <cols>
    <col min="1" max="1" width="4.7109375" customWidth="1"/>
    <col min="2" max="2" width="92.28515625" customWidth="1"/>
    <col min="3" max="6" width="22.28515625" customWidth="1"/>
    <col min="7" max="7" width="19.140625" bestFit="1" customWidth="1"/>
  </cols>
  <sheetData>
    <row r="1" spans="2:15" ht="15.75" thickBot="1" x14ac:dyDescent="0.3"/>
    <row r="2" spans="2:15" ht="91.5" customHeight="1" thickBot="1" x14ac:dyDescent="0.3">
      <c r="B2" s="75" t="s">
        <v>327</v>
      </c>
      <c r="C2" s="76"/>
      <c r="D2" s="76"/>
      <c r="E2" s="76"/>
      <c r="F2" s="76"/>
      <c r="G2" s="77"/>
    </row>
    <row r="3" spans="2:15" ht="23.25" customHeight="1" thickBot="1" x14ac:dyDescent="0.3">
      <c r="C3" s="10"/>
      <c r="D3" s="10"/>
      <c r="E3" s="10"/>
      <c r="F3" s="10"/>
    </row>
    <row r="4" spans="2:15" ht="23.25" customHeight="1" thickBot="1" x14ac:dyDescent="0.3">
      <c r="B4" s="72" t="s">
        <v>7</v>
      </c>
      <c r="C4" s="73"/>
      <c r="D4" s="73"/>
      <c r="E4" s="73"/>
      <c r="F4" s="73"/>
      <c r="G4" s="74"/>
    </row>
    <row r="5" spans="2:15" ht="23.25" customHeight="1" thickBot="1" x14ac:dyDescent="0.3">
      <c r="B5" s="56"/>
      <c r="C5" s="56"/>
      <c r="D5" s="56"/>
      <c r="E5" s="56"/>
      <c r="F5" s="56"/>
      <c r="G5" s="56"/>
    </row>
    <row r="6" spans="2:15" ht="23.25" customHeight="1" thickBot="1" x14ac:dyDescent="0.3">
      <c r="B6" s="57" t="s">
        <v>243</v>
      </c>
      <c r="C6" s="78"/>
      <c r="D6" s="79"/>
      <c r="E6" s="79"/>
      <c r="F6" s="79"/>
      <c r="G6" s="80"/>
    </row>
    <row r="7" spans="2:15" ht="22.5" customHeight="1" thickBot="1" x14ac:dyDescent="0.3">
      <c r="C7" s="8"/>
      <c r="D7" s="71"/>
      <c r="E7" s="71"/>
      <c r="F7" s="64"/>
    </row>
    <row r="8" spans="2:15" ht="30.75" customHeight="1" thickBot="1" x14ac:dyDescent="0.3">
      <c r="B8" s="27" t="s">
        <v>0</v>
      </c>
      <c r="C8" s="28" t="s">
        <v>1</v>
      </c>
      <c r="D8" s="28" t="s">
        <v>2</v>
      </c>
      <c r="E8" s="28" t="s">
        <v>3</v>
      </c>
      <c r="F8" s="65" t="s">
        <v>331</v>
      </c>
      <c r="G8" s="29" t="s">
        <v>9</v>
      </c>
    </row>
    <row r="9" spans="2:15" ht="30" customHeight="1" x14ac:dyDescent="0.25">
      <c r="B9" s="40" t="s">
        <v>34</v>
      </c>
      <c r="C9" s="22"/>
      <c r="D9" s="23"/>
      <c r="E9" s="22"/>
      <c r="F9" s="66"/>
      <c r="G9" s="19" t="s">
        <v>220</v>
      </c>
      <c r="I9" s="84"/>
      <c r="J9" s="84"/>
      <c r="K9" s="84"/>
      <c r="L9" s="84"/>
      <c r="M9" s="84"/>
      <c r="N9" s="84"/>
      <c r="O9" s="84"/>
    </row>
    <row r="10" spans="2:15" ht="30" customHeight="1" x14ac:dyDescent="0.25">
      <c r="B10" s="37" t="s">
        <v>91</v>
      </c>
      <c r="C10" s="12"/>
      <c r="D10" s="13"/>
      <c r="E10" s="12"/>
      <c r="F10" s="67"/>
      <c r="G10" s="17" t="s">
        <v>220</v>
      </c>
    </row>
    <row r="11" spans="2:15" ht="30" customHeight="1" x14ac:dyDescent="0.25">
      <c r="B11" s="37" t="s">
        <v>33</v>
      </c>
      <c r="C11" s="12"/>
      <c r="D11" s="13"/>
      <c r="E11" s="12"/>
      <c r="F11" s="67"/>
      <c r="G11" s="17" t="s">
        <v>220</v>
      </c>
    </row>
    <row r="12" spans="2:15" ht="30" customHeight="1" x14ac:dyDescent="0.25">
      <c r="B12" s="37" t="s">
        <v>92</v>
      </c>
      <c r="C12" s="12"/>
      <c r="D12" s="13"/>
      <c r="E12" s="12"/>
      <c r="F12" s="67"/>
      <c r="G12" s="17" t="s">
        <v>220</v>
      </c>
    </row>
    <row r="13" spans="2:15" ht="30" customHeight="1" x14ac:dyDescent="0.25">
      <c r="B13" s="37" t="s">
        <v>47</v>
      </c>
      <c r="C13" s="12"/>
      <c r="D13" s="13"/>
      <c r="E13" s="12"/>
      <c r="F13" s="67"/>
      <c r="G13" s="17" t="s">
        <v>220</v>
      </c>
    </row>
    <row r="14" spans="2:15" ht="30" customHeight="1" x14ac:dyDescent="0.25">
      <c r="B14" s="37" t="s">
        <v>37</v>
      </c>
      <c r="C14" s="12"/>
      <c r="D14" s="13"/>
      <c r="E14" s="12"/>
      <c r="F14" s="67"/>
      <c r="G14" s="17" t="s">
        <v>220</v>
      </c>
    </row>
    <row r="15" spans="2:15" ht="30.75" customHeight="1" x14ac:dyDescent="0.25">
      <c r="B15" s="37" t="s">
        <v>93</v>
      </c>
      <c r="C15" s="12"/>
      <c r="D15" s="13"/>
      <c r="E15" s="12"/>
      <c r="F15" s="67"/>
      <c r="G15" s="17" t="s">
        <v>220</v>
      </c>
    </row>
    <row r="16" spans="2:15" ht="30.75" customHeight="1" x14ac:dyDescent="0.25">
      <c r="B16" s="37" t="s">
        <v>94</v>
      </c>
      <c r="C16" s="12"/>
      <c r="D16" s="13"/>
      <c r="E16" s="12"/>
      <c r="F16" s="67"/>
      <c r="G16" s="17" t="s">
        <v>220</v>
      </c>
    </row>
    <row r="17" spans="2:7" ht="30.75" customHeight="1" x14ac:dyDescent="0.25">
      <c r="B17" s="37" t="s">
        <v>276</v>
      </c>
      <c r="C17" s="12"/>
      <c r="D17" s="13"/>
      <c r="E17" s="12"/>
      <c r="F17" s="67"/>
      <c r="G17" s="17" t="s">
        <v>220</v>
      </c>
    </row>
    <row r="18" spans="2:7" ht="30.75" customHeight="1" x14ac:dyDescent="0.25">
      <c r="B18" s="37" t="s">
        <v>277</v>
      </c>
      <c r="C18" s="12"/>
      <c r="D18" s="13"/>
      <c r="E18" s="12"/>
      <c r="F18" s="67"/>
      <c r="G18" s="17" t="s">
        <v>241</v>
      </c>
    </row>
    <row r="19" spans="2:7" ht="30.75" customHeight="1" x14ac:dyDescent="0.25">
      <c r="B19" s="37" t="s">
        <v>95</v>
      </c>
      <c r="C19" s="12"/>
      <c r="D19" s="13"/>
      <c r="E19" s="12"/>
      <c r="F19" s="67"/>
      <c r="G19" s="17" t="s">
        <v>220</v>
      </c>
    </row>
    <row r="20" spans="2:7" ht="30.75" customHeight="1" x14ac:dyDescent="0.25">
      <c r="B20" s="37" t="s">
        <v>96</v>
      </c>
      <c r="C20" s="12"/>
      <c r="D20" s="13"/>
      <c r="E20" s="12"/>
      <c r="F20" s="67"/>
      <c r="G20" s="17" t="s">
        <v>220</v>
      </c>
    </row>
    <row r="21" spans="2:7" ht="30.75" customHeight="1" x14ac:dyDescent="0.25">
      <c r="B21" s="37" t="s">
        <v>97</v>
      </c>
      <c r="C21" s="12"/>
      <c r="D21" s="13"/>
      <c r="E21" s="12"/>
      <c r="F21" s="67"/>
      <c r="G21" s="17" t="s">
        <v>220</v>
      </c>
    </row>
    <row r="22" spans="2:7" ht="30.75" customHeight="1" x14ac:dyDescent="0.25">
      <c r="B22" s="37" t="s">
        <v>221</v>
      </c>
      <c r="C22" s="12"/>
      <c r="D22" s="13"/>
      <c r="E22" s="12"/>
      <c r="F22" s="67"/>
      <c r="G22" s="17" t="s">
        <v>220</v>
      </c>
    </row>
    <row r="23" spans="2:7" ht="30.75" customHeight="1" x14ac:dyDescent="0.25">
      <c r="B23" s="37" t="s">
        <v>98</v>
      </c>
      <c r="C23" s="12"/>
      <c r="D23" s="13"/>
      <c r="E23" s="12"/>
      <c r="F23" s="67"/>
      <c r="G23" s="17" t="s">
        <v>220</v>
      </c>
    </row>
    <row r="24" spans="2:7" ht="30.75" customHeight="1" x14ac:dyDescent="0.25">
      <c r="B24" s="37" t="s">
        <v>99</v>
      </c>
      <c r="C24" s="12"/>
      <c r="D24" s="13"/>
      <c r="E24" s="12"/>
      <c r="F24" s="67"/>
      <c r="G24" s="17" t="s">
        <v>220</v>
      </c>
    </row>
    <row r="25" spans="2:7" ht="30.75" customHeight="1" x14ac:dyDescent="0.25">
      <c r="B25" s="37" t="s">
        <v>230</v>
      </c>
      <c r="C25" s="12"/>
      <c r="D25" s="13"/>
      <c r="E25" s="12"/>
      <c r="F25" s="67"/>
      <c r="G25" s="17" t="s">
        <v>220</v>
      </c>
    </row>
    <row r="26" spans="2:7" ht="30.75" customHeight="1" x14ac:dyDescent="0.25">
      <c r="B26" s="37" t="s">
        <v>231</v>
      </c>
      <c r="C26" s="12"/>
      <c r="D26" s="13"/>
      <c r="E26" s="12"/>
      <c r="F26" s="67"/>
      <c r="G26" s="17" t="s">
        <v>220</v>
      </c>
    </row>
    <row r="27" spans="2:7" ht="30.75" customHeight="1" x14ac:dyDescent="0.25">
      <c r="B27" s="37" t="s">
        <v>100</v>
      </c>
      <c r="C27" s="12"/>
      <c r="D27" s="13"/>
      <c r="E27" s="12"/>
      <c r="F27" s="67"/>
      <c r="G27" s="17" t="s">
        <v>220</v>
      </c>
    </row>
    <row r="28" spans="2:7" ht="30.75" customHeight="1" x14ac:dyDescent="0.25">
      <c r="B28" s="37" t="s">
        <v>101</v>
      </c>
      <c r="C28" s="12"/>
      <c r="D28" s="13"/>
      <c r="E28" s="12"/>
      <c r="F28" s="67"/>
      <c r="G28" s="17" t="s">
        <v>220</v>
      </c>
    </row>
    <row r="29" spans="2:7" ht="30.75" customHeight="1" x14ac:dyDescent="0.25">
      <c r="B29" s="37" t="s">
        <v>102</v>
      </c>
      <c r="C29" s="12"/>
      <c r="D29" s="13"/>
      <c r="E29" s="12"/>
      <c r="F29" s="67"/>
      <c r="G29" s="17" t="s">
        <v>220</v>
      </c>
    </row>
    <row r="30" spans="2:7" ht="30.75" customHeight="1" x14ac:dyDescent="0.25">
      <c r="B30" s="37" t="s">
        <v>103</v>
      </c>
      <c r="C30" s="12"/>
      <c r="D30" s="13"/>
      <c r="E30" s="12"/>
      <c r="F30" s="67"/>
      <c r="G30" s="17" t="s">
        <v>220</v>
      </c>
    </row>
    <row r="31" spans="2:7" ht="30.75" customHeight="1" x14ac:dyDescent="0.25">
      <c r="B31" s="37" t="s">
        <v>53</v>
      </c>
      <c r="C31" s="12"/>
      <c r="D31" s="13"/>
      <c r="E31" s="12"/>
      <c r="F31" s="67"/>
      <c r="G31" s="17" t="s">
        <v>220</v>
      </c>
    </row>
    <row r="32" spans="2:7" ht="30.75" customHeight="1" x14ac:dyDescent="0.25">
      <c r="B32" s="37" t="s">
        <v>46</v>
      </c>
      <c r="C32" s="12"/>
      <c r="D32" s="13"/>
      <c r="E32" s="12"/>
      <c r="F32" s="67"/>
      <c r="G32" s="17" t="s">
        <v>220</v>
      </c>
    </row>
    <row r="33" spans="2:7" ht="30.75" customHeight="1" x14ac:dyDescent="0.25">
      <c r="B33" s="37" t="s">
        <v>49</v>
      </c>
      <c r="C33" s="12"/>
      <c r="D33" s="13"/>
      <c r="E33" s="12"/>
      <c r="F33" s="67"/>
      <c r="G33" s="17" t="s">
        <v>220</v>
      </c>
    </row>
    <row r="34" spans="2:7" ht="30.75" customHeight="1" x14ac:dyDescent="0.25">
      <c r="B34" s="37" t="s">
        <v>104</v>
      </c>
      <c r="C34" s="12"/>
      <c r="D34" s="13"/>
      <c r="E34" s="12"/>
      <c r="F34" s="67"/>
      <c r="G34" s="17" t="s">
        <v>220</v>
      </c>
    </row>
    <row r="35" spans="2:7" ht="30.75" customHeight="1" x14ac:dyDescent="0.25">
      <c r="B35" s="37" t="s">
        <v>105</v>
      </c>
      <c r="C35" s="12"/>
      <c r="D35" s="13"/>
      <c r="E35" s="12"/>
      <c r="F35" s="67"/>
      <c r="G35" s="17" t="s">
        <v>220</v>
      </c>
    </row>
    <row r="36" spans="2:7" ht="30.75" customHeight="1" x14ac:dyDescent="0.25">
      <c r="B36" s="37" t="s">
        <v>40</v>
      </c>
      <c r="C36" s="12"/>
      <c r="D36" s="13"/>
      <c r="E36" s="12"/>
      <c r="F36" s="67"/>
      <c r="G36" s="17" t="s">
        <v>220</v>
      </c>
    </row>
    <row r="37" spans="2:7" ht="30.75" customHeight="1" x14ac:dyDescent="0.25">
      <c r="B37" s="37" t="s">
        <v>106</v>
      </c>
      <c r="C37" s="12"/>
      <c r="D37" s="13"/>
      <c r="E37" s="12"/>
      <c r="F37" s="67"/>
      <c r="G37" s="17" t="s">
        <v>220</v>
      </c>
    </row>
    <row r="38" spans="2:7" ht="30.75" customHeight="1" x14ac:dyDescent="0.25">
      <c r="B38" s="37" t="s">
        <v>107</v>
      </c>
      <c r="C38" s="12"/>
      <c r="D38" s="13"/>
      <c r="E38" s="12"/>
      <c r="F38" s="67"/>
      <c r="G38" s="17" t="s">
        <v>220</v>
      </c>
    </row>
    <row r="39" spans="2:7" ht="30.75" customHeight="1" x14ac:dyDescent="0.25">
      <c r="B39" s="37" t="s">
        <v>109</v>
      </c>
      <c r="C39" s="12"/>
      <c r="D39" s="13"/>
      <c r="E39" s="12"/>
      <c r="F39" s="67"/>
      <c r="G39" s="17" t="s">
        <v>220</v>
      </c>
    </row>
    <row r="40" spans="2:7" ht="30.75" customHeight="1" x14ac:dyDescent="0.25">
      <c r="B40" s="37" t="s">
        <v>110</v>
      </c>
      <c r="C40" s="12"/>
      <c r="D40" s="13"/>
      <c r="E40" s="12"/>
      <c r="F40" s="67"/>
      <c r="G40" s="17" t="s">
        <v>220</v>
      </c>
    </row>
    <row r="41" spans="2:7" ht="30.75" customHeight="1" x14ac:dyDescent="0.25">
      <c r="B41" s="37" t="s">
        <v>41</v>
      </c>
      <c r="C41" s="12"/>
      <c r="D41" s="13"/>
      <c r="E41" s="12"/>
      <c r="F41" s="67"/>
      <c r="G41" s="17" t="s">
        <v>220</v>
      </c>
    </row>
    <row r="42" spans="2:7" ht="30" x14ac:dyDescent="0.25">
      <c r="B42" s="37" t="s">
        <v>111</v>
      </c>
      <c r="C42" s="12"/>
      <c r="D42" s="13"/>
      <c r="E42" s="12"/>
      <c r="F42" s="67"/>
      <c r="G42" s="17" t="s">
        <v>220</v>
      </c>
    </row>
    <row r="43" spans="2:7" ht="30.75" customHeight="1" x14ac:dyDescent="0.25">
      <c r="B43" s="37" t="s">
        <v>112</v>
      </c>
      <c r="C43" s="12"/>
      <c r="D43" s="13"/>
      <c r="E43" s="12"/>
      <c r="F43" s="67"/>
      <c r="G43" s="17" t="s">
        <v>220</v>
      </c>
    </row>
    <row r="44" spans="2:7" ht="30.75" customHeight="1" x14ac:dyDescent="0.25">
      <c r="B44" s="37" t="s">
        <v>113</v>
      </c>
      <c r="C44" s="12"/>
      <c r="D44" s="13"/>
      <c r="E44" s="12"/>
      <c r="F44" s="67"/>
      <c r="G44" s="17" t="s">
        <v>241</v>
      </c>
    </row>
    <row r="45" spans="2:7" ht="30.75" customHeight="1" x14ac:dyDescent="0.25">
      <c r="B45" s="37" t="s">
        <v>114</v>
      </c>
      <c r="C45" s="12"/>
      <c r="D45" s="13"/>
      <c r="E45" s="12"/>
      <c r="F45" s="67"/>
      <c r="G45" s="17" t="s">
        <v>220</v>
      </c>
    </row>
    <row r="46" spans="2:7" ht="30.75" customHeight="1" x14ac:dyDescent="0.25">
      <c r="B46" s="37" t="s">
        <v>29</v>
      </c>
      <c r="C46" s="12"/>
      <c r="D46" s="13"/>
      <c r="E46" s="12"/>
      <c r="F46" s="67"/>
      <c r="G46" s="17" t="s">
        <v>220</v>
      </c>
    </row>
    <row r="47" spans="2:7" ht="30.75" customHeight="1" x14ac:dyDescent="0.25">
      <c r="B47" s="37" t="s">
        <v>115</v>
      </c>
      <c r="C47" s="12"/>
      <c r="D47" s="13"/>
      <c r="E47" s="12"/>
      <c r="F47" s="67"/>
      <c r="G47" s="17" t="s">
        <v>220</v>
      </c>
    </row>
    <row r="48" spans="2:7" ht="30.75" customHeight="1" x14ac:dyDescent="0.25">
      <c r="B48" s="37" t="s">
        <v>39</v>
      </c>
      <c r="C48" s="12"/>
      <c r="D48" s="13"/>
      <c r="E48" s="12"/>
      <c r="F48" s="67"/>
      <c r="G48" s="17" t="s">
        <v>220</v>
      </c>
    </row>
    <row r="49" spans="2:7" ht="30.75" customHeight="1" x14ac:dyDescent="0.25">
      <c r="B49" s="37" t="s">
        <v>116</v>
      </c>
      <c r="C49" s="12"/>
      <c r="D49" s="13"/>
      <c r="E49" s="12"/>
      <c r="F49" s="67"/>
      <c r="G49" s="17" t="s">
        <v>220</v>
      </c>
    </row>
    <row r="50" spans="2:7" ht="30.75" customHeight="1" x14ac:dyDescent="0.25">
      <c r="B50" s="37" t="s">
        <v>117</v>
      </c>
      <c r="C50" s="12"/>
      <c r="D50" s="13"/>
      <c r="E50" s="12"/>
      <c r="F50" s="67"/>
      <c r="G50" s="17" t="s">
        <v>220</v>
      </c>
    </row>
    <row r="51" spans="2:7" ht="30.75" customHeight="1" x14ac:dyDescent="0.25">
      <c r="B51" s="37" t="s">
        <v>278</v>
      </c>
      <c r="C51" s="12"/>
      <c r="D51" s="13"/>
      <c r="E51" s="12"/>
      <c r="F51" s="67"/>
      <c r="G51" s="17" t="s">
        <v>220</v>
      </c>
    </row>
    <row r="52" spans="2:7" ht="30.75" customHeight="1" x14ac:dyDescent="0.25">
      <c r="B52" s="37" t="s">
        <v>118</v>
      </c>
      <c r="C52" s="12"/>
      <c r="D52" s="13"/>
      <c r="E52" s="12"/>
      <c r="F52" s="67"/>
      <c r="G52" s="17" t="s">
        <v>220</v>
      </c>
    </row>
    <row r="53" spans="2:7" ht="30.75" customHeight="1" x14ac:dyDescent="0.25">
      <c r="B53" s="37" t="s">
        <v>119</v>
      </c>
      <c r="C53" s="12"/>
      <c r="D53" s="13"/>
      <c r="E53" s="12"/>
      <c r="F53" s="67"/>
      <c r="G53" s="17" t="s">
        <v>220</v>
      </c>
    </row>
    <row r="54" spans="2:7" ht="30.75" customHeight="1" x14ac:dyDescent="0.25">
      <c r="B54" s="37" t="s">
        <v>120</v>
      </c>
      <c r="C54" s="12"/>
      <c r="D54" s="13"/>
      <c r="E54" s="12"/>
      <c r="F54" s="67"/>
      <c r="G54" s="17" t="s">
        <v>220</v>
      </c>
    </row>
    <row r="55" spans="2:7" ht="30.75" customHeight="1" x14ac:dyDescent="0.25">
      <c r="B55" s="37" t="s">
        <v>279</v>
      </c>
      <c r="C55" s="12"/>
      <c r="D55" s="13"/>
      <c r="E55" s="12"/>
      <c r="F55" s="67"/>
      <c r="G55" s="17" t="s">
        <v>220</v>
      </c>
    </row>
    <row r="56" spans="2:7" ht="30.75" customHeight="1" x14ac:dyDescent="0.25">
      <c r="B56" s="37" t="s">
        <v>42</v>
      </c>
      <c r="C56" s="12"/>
      <c r="D56" s="13"/>
      <c r="E56" s="12"/>
      <c r="F56" s="67"/>
      <c r="G56" s="17" t="s">
        <v>220</v>
      </c>
    </row>
    <row r="57" spans="2:7" ht="30" customHeight="1" x14ac:dyDescent="0.25">
      <c r="B57" s="37" t="s">
        <v>121</v>
      </c>
      <c r="C57" s="12"/>
      <c r="D57" s="13"/>
      <c r="E57" s="12"/>
      <c r="F57" s="67"/>
      <c r="G57" s="17" t="s">
        <v>220</v>
      </c>
    </row>
    <row r="58" spans="2:7" ht="30" customHeight="1" x14ac:dyDescent="0.25">
      <c r="B58" s="37" t="s">
        <v>122</v>
      </c>
      <c r="C58" s="12"/>
      <c r="D58" s="13"/>
      <c r="E58" s="12"/>
      <c r="F58" s="67"/>
      <c r="G58" s="17" t="s">
        <v>220</v>
      </c>
    </row>
    <row r="59" spans="2:7" ht="30" customHeight="1" x14ac:dyDescent="0.25">
      <c r="B59" s="37" t="s">
        <v>123</v>
      </c>
      <c r="C59" s="12"/>
      <c r="D59" s="13"/>
      <c r="E59" s="12"/>
      <c r="F59" s="67"/>
      <c r="G59" s="17" t="s">
        <v>220</v>
      </c>
    </row>
    <row r="60" spans="2:7" ht="30" customHeight="1" x14ac:dyDescent="0.25">
      <c r="B60" s="37" t="s">
        <v>124</v>
      </c>
      <c r="C60" s="12"/>
      <c r="D60" s="13"/>
      <c r="E60" s="12"/>
      <c r="F60" s="67"/>
      <c r="G60" s="17" t="s">
        <v>220</v>
      </c>
    </row>
    <row r="61" spans="2:7" ht="30" customHeight="1" x14ac:dyDescent="0.25">
      <c r="B61" s="37" t="s">
        <v>125</v>
      </c>
      <c r="C61" s="12"/>
      <c r="D61" s="13"/>
      <c r="E61" s="12"/>
      <c r="F61" s="67"/>
      <c r="G61" s="17" t="s">
        <v>220</v>
      </c>
    </row>
    <row r="62" spans="2:7" ht="30" customHeight="1" x14ac:dyDescent="0.25">
      <c r="B62" s="37" t="s">
        <v>126</v>
      </c>
      <c r="C62" s="12"/>
      <c r="D62" s="13"/>
      <c r="E62" s="12"/>
      <c r="F62" s="67"/>
      <c r="G62" s="17" t="s">
        <v>220</v>
      </c>
    </row>
    <row r="63" spans="2:7" ht="30" customHeight="1" x14ac:dyDescent="0.25">
      <c r="B63" s="37" t="s">
        <v>38</v>
      </c>
      <c r="C63" s="12"/>
      <c r="D63" s="13"/>
      <c r="E63" s="12"/>
      <c r="F63" s="67"/>
      <c r="G63" s="17" t="s">
        <v>220</v>
      </c>
    </row>
    <row r="64" spans="2:7" ht="30" customHeight="1" x14ac:dyDescent="0.25">
      <c r="B64" s="37" t="s">
        <v>43</v>
      </c>
      <c r="C64" s="12"/>
      <c r="D64" s="13"/>
      <c r="E64" s="12"/>
      <c r="F64" s="67"/>
      <c r="G64" s="17" t="s">
        <v>220</v>
      </c>
    </row>
    <row r="65" spans="2:7" ht="30" customHeight="1" x14ac:dyDescent="0.25">
      <c r="B65" s="37" t="s">
        <v>28</v>
      </c>
      <c r="C65" s="12"/>
      <c r="D65" s="13"/>
      <c r="E65" s="12"/>
      <c r="F65" s="67"/>
      <c r="G65" s="17" t="s">
        <v>241</v>
      </c>
    </row>
    <row r="66" spans="2:7" ht="30" customHeight="1" x14ac:dyDescent="0.25">
      <c r="B66" s="37" t="s">
        <v>127</v>
      </c>
      <c r="C66" s="12"/>
      <c r="D66" s="13"/>
      <c r="E66" s="12"/>
      <c r="F66" s="67"/>
      <c r="G66" s="17" t="s">
        <v>220</v>
      </c>
    </row>
    <row r="67" spans="2:7" ht="30" customHeight="1" x14ac:dyDescent="0.25">
      <c r="B67" s="37" t="s">
        <v>222</v>
      </c>
      <c r="C67" s="12"/>
      <c r="D67" s="13"/>
      <c r="E67" s="12"/>
      <c r="F67" s="67"/>
      <c r="G67" s="17" t="s">
        <v>220</v>
      </c>
    </row>
    <row r="68" spans="2:7" ht="30" customHeight="1" x14ac:dyDescent="0.25">
      <c r="B68" s="37" t="s">
        <v>128</v>
      </c>
      <c r="C68" s="12"/>
      <c r="D68" s="13"/>
      <c r="E68" s="12"/>
      <c r="F68" s="67"/>
      <c r="G68" s="17" t="s">
        <v>220</v>
      </c>
    </row>
    <row r="69" spans="2:7" ht="30" customHeight="1" x14ac:dyDescent="0.25">
      <c r="B69" s="37" t="s">
        <v>129</v>
      </c>
      <c r="C69" s="12"/>
      <c r="D69" s="13"/>
      <c r="E69" s="12"/>
      <c r="F69" s="67"/>
      <c r="G69" s="17" t="s">
        <v>220</v>
      </c>
    </row>
    <row r="70" spans="2:7" ht="30" customHeight="1" x14ac:dyDescent="0.25">
      <c r="B70" s="37" t="s">
        <v>138</v>
      </c>
      <c r="C70" s="12"/>
      <c r="D70" s="13"/>
      <c r="E70" s="12"/>
      <c r="F70" s="67"/>
      <c r="G70" s="17" t="s">
        <v>220</v>
      </c>
    </row>
    <row r="71" spans="2:7" ht="30" customHeight="1" x14ac:dyDescent="0.25">
      <c r="B71" s="37" t="s">
        <v>32</v>
      </c>
      <c r="C71" s="12"/>
      <c r="D71" s="13"/>
      <c r="E71" s="12"/>
      <c r="F71" s="67"/>
      <c r="G71" s="17" t="s">
        <v>220</v>
      </c>
    </row>
    <row r="72" spans="2:7" ht="30" customHeight="1" x14ac:dyDescent="0.25">
      <c r="B72" s="37" t="s">
        <v>36</v>
      </c>
      <c r="C72" s="12"/>
      <c r="D72" s="13"/>
      <c r="E72" s="12"/>
      <c r="F72" s="67"/>
      <c r="G72" s="17" t="s">
        <v>220</v>
      </c>
    </row>
    <row r="73" spans="2:7" ht="30" customHeight="1" x14ac:dyDescent="0.25">
      <c r="B73" s="37" t="s">
        <v>224</v>
      </c>
      <c r="C73" s="12"/>
      <c r="D73" s="13"/>
      <c r="E73" s="12"/>
      <c r="F73" s="67"/>
      <c r="G73" s="17" t="s">
        <v>220</v>
      </c>
    </row>
    <row r="74" spans="2:7" ht="30" customHeight="1" x14ac:dyDescent="0.25">
      <c r="B74" s="37" t="s">
        <v>86</v>
      </c>
      <c r="C74" s="12"/>
      <c r="D74" s="13"/>
      <c r="E74" s="12"/>
      <c r="F74" s="67"/>
      <c r="G74" s="17" t="s">
        <v>220</v>
      </c>
    </row>
    <row r="75" spans="2:7" ht="30" customHeight="1" x14ac:dyDescent="0.25">
      <c r="B75" s="37" t="s">
        <v>225</v>
      </c>
      <c r="C75" s="12"/>
      <c r="D75" s="13"/>
      <c r="E75" s="12"/>
      <c r="F75" s="67"/>
      <c r="G75" s="17" t="s">
        <v>220</v>
      </c>
    </row>
    <row r="76" spans="2:7" ht="30" customHeight="1" x14ac:dyDescent="0.25">
      <c r="B76" s="37" t="s">
        <v>90</v>
      </c>
      <c r="C76" s="12"/>
      <c r="D76" s="13"/>
      <c r="E76" s="12"/>
      <c r="F76" s="67"/>
      <c r="G76" s="17" t="s">
        <v>220</v>
      </c>
    </row>
    <row r="77" spans="2:7" ht="30" customHeight="1" x14ac:dyDescent="0.25">
      <c r="B77" s="37" t="s">
        <v>280</v>
      </c>
      <c r="C77" s="12"/>
      <c r="D77" s="13"/>
      <c r="E77" s="12"/>
      <c r="F77" s="67"/>
      <c r="G77" s="17" t="s">
        <v>241</v>
      </c>
    </row>
    <row r="78" spans="2:7" ht="30" customHeight="1" x14ac:dyDescent="0.25">
      <c r="B78" s="37" t="s">
        <v>281</v>
      </c>
      <c r="C78" s="12"/>
      <c r="D78" s="13"/>
      <c r="E78" s="12"/>
      <c r="F78" s="67"/>
      <c r="G78" s="17" t="s">
        <v>220</v>
      </c>
    </row>
    <row r="79" spans="2:7" ht="30" customHeight="1" x14ac:dyDescent="0.25">
      <c r="B79" s="37" t="s">
        <v>87</v>
      </c>
      <c r="C79" s="12"/>
      <c r="D79" s="13"/>
      <c r="E79" s="12"/>
      <c r="F79" s="67"/>
      <c r="G79" s="17" t="s">
        <v>220</v>
      </c>
    </row>
    <row r="80" spans="2:7" ht="30" customHeight="1" x14ac:dyDescent="0.25">
      <c r="B80" s="37" t="s">
        <v>282</v>
      </c>
      <c r="C80" s="12"/>
      <c r="D80" s="13"/>
      <c r="E80" s="12"/>
      <c r="F80" s="67"/>
      <c r="G80" s="17" t="s">
        <v>220</v>
      </c>
    </row>
    <row r="81" spans="2:7" ht="30" customHeight="1" x14ac:dyDescent="0.25">
      <c r="B81" s="37" t="s">
        <v>223</v>
      </c>
      <c r="C81" s="12"/>
      <c r="D81" s="13"/>
      <c r="E81" s="12"/>
      <c r="F81" s="67"/>
      <c r="G81" s="17" t="s">
        <v>220</v>
      </c>
    </row>
    <row r="82" spans="2:7" ht="30" customHeight="1" x14ac:dyDescent="0.25">
      <c r="B82" s="37" t="s">
        <v>31</v>
      </c>
      <c r="C82" s="12"/>
      <c r="D82" s="13"/>
      <c r="E82" s="12"/>
      <c r="F82" s="67"/>
      <c r="G82" s="17" t="s">
        <v>220</v>
      </c>
    </row>
    <row r="83" spans="2:7" ht="30" customHeight="1" x14ac:dyDescent="0.25">
      <c r="B83" s="37" t="s">
        <v>130</v>
      </c>
      <c r="C83" s="12"/>
      <c r="D83" s="13"/>
      <c r="E83" s="12"/>
      <c r="F83" s="67"/>
      <c r="G83" s="17" t="s">
        <v>220</v>
      </c>
    </row>
    <row r="84" spans="2:7" ht="30" customHeight="1" x14ac:dyDescent="0.25">
      <c r="B84" s="37" t="s">
        <v>48</v>
      </c>
      <c r="C84" s="12"/>
      <c r="D84" s="13"/>
      <c r="E84" s="12"/>
      <c r="F84" s="67"/>
      <c r="G84" s="17" t="s">
        <v>220</v>
      </c>
    </row>
    <row r="85" spans="2:7" ht="30" customHeight="1" x14ac:dyDescent="0.25">
      <c r="B85" s="37" t="s">
        <v>131</v>
      </c>
      <c r="C85" s="12"/>
      <c r="D85" s="13"/>
      <c r="E85" s="12"/>
      <c r="F85" s="67"/>
      <c r="G85" s="17" t="s">
        <v>220</v>
      </c>
    </row>
    <row r="86" spans="2:7" ht="30" customHeight="1" x14ac:dyDescent="0.25">
      <c r="B86" s="37" t="s">
        <v>232</v>
      </c>
      <c r="C86" s="12"/>
      <c r="D86" s="13"/>
      <c r="E86" s="12"/>
      <c r="F86" s="67"/>
      <c r="G86" s="17" t="s">
        <v>220</v>
      </c>
    </row>
    <row r="87" spans="2:7" ht="30" customHeight="1" x14ac:dyDescent="0.25">
      <c r="B87" s="37" t="s">
        <v>226</v>
      </c>
      <c r="C87" s="12"/>
      <c r="D87" s="13"/>
      <c r="E87" s="12"/>
      <c r="F87" s="67"/>
      <c r="G87" s="17" t="s">
        <v>220</v>
      </c>
    </row>
    <row r="88" spans="2:7" ht="30" customHeight="1" x14ac:dyDescent="0.25">
      <c r="B88" s="37" t="s">
        <v>108</v>
      </c>
      <c r="C88" s="12"/>
      <c r="D88" s="13"/>
      <c r="E88" s="12"/>
      <c r="F88" s="67"/>
      <c r="G88" s="17" t="s">
        <v>220</v>
      </c>
    </row>
    <row r="89" spans="2:7" ht="30" customHeight="1" x14ac:dyDescent="0.25">
      <c r="B89" s="37" t="s">
        <v>283</v>
      </c>
      <c r="C89" s="12"/>
      <c r="D89" s="13"/>
      <c r="E89" s="12"/>
      <c r="F89" s="67"/>
      <c r="G89" s="17" t="s">
        <v>220</v>
      </c>
    </row>
    <row r="90" spans="2:7" ht="30" customHeight="1" x14ac:dyDescent="0.25">
      <c r="B90" s="37" t="s">
        <v>227</v>
      </c>
      <c r="C90" s="12"/>
      <c r="D90" s="13"/>
      <c r="E90" s="12"/>
      <c r="F90" s="67"/>
      <c r="G90" s="17" t="s">
        <v>220</v>
      </c>
    </row>
    <row r="91" spans="2:7" ht="30" customHeight="1" x14ac:dyDescent="0.25">
      <c r="B91" s="37" t="s">
        <v>132</v>
      </c>
      <c r="C91" s="12"/>
      <c r="D91" s="13"/>
      <c r="E91" s="12"/>
      <c r="F91" s="67"/>
      <c r="G91" s="17" t="s">
        <v>220</v>
      </c>
    </row>
    <row r="92" spans="2:7" ht="30" customHeight="1" x14ac:dyDescent="0.25">
      <c r="B92" s="37" t="s">
        <v>228</v>
      </c>
      <c r="C92" s="12"/>
      <c r="D92" s="13"/>
      <c r="E92" s="12"/>
      <c r="F92" s="67"/>
      <c r="G92" s="17" t="s">
        <v>220</v>
      </c>
    </row>
    <row r="93" spans="2:7" ht="30" customHeight="1" x14ac:dyDescent="0.25">
      <c r="B93" s="37" t="s">
        <v>133</v>
      </c>
      <c r="C93" s="12"/>
      <c r="D93" s="13"/>
      <c r="E93" s="12"/>
      <c r="F93" s="67"/>
      <c r="G93" s="17" t="s">
        <v>241</v>
      </c>
    </row>
    <row r="94" spans="2:7" ht="30" customHeight="1" x14ac:dyDescent="0.25">
      <c r="B94" s="37" t="s">
        <v>134</v>
      </c>
      <c r="C94" s="12"/>
      <c r="D94" s="13"/>
      <c r="E94" s="12"/>
      <c r="F94" s="67"/>
      <c r="G94" s="17" t="s">
        <v>220</v>
      </c>
    </row>
    <row r="95" spans="2:7" ht="30" customHeight="1" x14ac:dyDescent="0.25">
      <c r="B95" s="37" t="s">
        <v>135</v>
      </c>
      <c r="C95" s="12"/>
      <c r="D95" s="13"/>
      <c r="E95" s="12"/>
      <c r="F95" s="67"/>
      <c r="G95" s="17" t="s">
        <v>220</v>
      </c>
    </row>
    <row r="96" spans="2:7" ht="30" customHeight="1" x14ac:dyDescent="0.25">
      <c r="B96" s="37" t="s">
        <v>136</v>
      </c>
      <c r="C96" s="12"/>
      <c r="D96" s="13"/>
      <c r="E96" s="12"/>
      <c r="F96" s="67"/>
      <c r="G96" s="17" t="s">
        <v>220</v>
      </c>
    </row>
    <row r="97" spans="2:7" ht="30" customHeight="1" x14ac:dyDescent="0.25">
      <c r="B97" s="37" t="s">
        <v>51</v>
      </c>
      <c r="C97" s="12"/>
      <c r="D97" s="13"/>
      <c r="E97" s="12"/>
      <c r="F97" s="67"/>
      <c r="G97" s="17" t="s">
        <v>220</v>
      </c>
    </row>
    <row r="98" spans="2:7" ht="30" customHeight="1" x14ac:dyDescent="0.25">
      <c r="B98" s="37" t="s">
        <v>244</v>
      </c>
      <c r="C98" s="12"/>
      <c r="D98" s="13"/>
      <c r="E98" s="12"/>
      <c r="F98" s="67"/>
      <c r="G98" s="17" t="s">
        <v>220</v>
      </c>
    </row>
    <row r="99" spans="2:7" ht="30" customHeight="1" x14ac:dyDescent="0.25">
      <c r="B99" s="37" t="s">
        <v>137</v>
      </c>
      <c r="C99" s="12"/>
      <c r="D99" s="13"/>
      <c r="E99" s="12"/>
      <c r="F99" s="67"/>
      <c r="G99" s="17" t="s">
        <v>220</v>
      </c>
    </row>
    <row r="100" spans="2:7" ht="30" customHeight="1" x14ac:dyDescent="0.25">
      <c r="B100" s="37" t="s">
        <v>35</v>
      </c>
      <c r="C100" s="12"/>
      <c r="D100" s="13"/>
      <c r="E100" s="12"/>
      <c r="F100" s="67"/>
      <c r="G100" s="17" t="s">
        <v>220</v>
      </c>
    </row>
    <row r="101" spans="2:7" ht="30" customHeight="1" x14ac:dyDescent="0.25">
      <c r="B101" s="37" t="s">
        <v>139</v>
      </c>
      <c r="C101" s="12"/>
      <c r="D101" s="13"/>
      <c r="E101" s="12"/>
      <c r="F101" s="67"/>
      <c r="G101" s="17" t="s">
        <v>220</v>
      </c>
    </row>
    <row r="102" spans="2:7" ht="30" customHeight="1" x14ac:dyDescent="0.25">
      <c r="B102" s="37" t="s">
        <v>140</v>
      </c>
      <c r="C102" s="12"/>
      <c r="D102" s="13"/>
      <c r="E102" s="12"/>
      <c r="F102" s="67"/>
      <c r="G102" s="17" t="s">
        <v>220</v>
      </c>
    </row>
    <row r="103" spans="2:7" ht="30" customHeight="1" x14ac:dyDescent="0.25">
      <c r="B103" s="39" t="s">
        <v>141</v>
      </c>
      <c r="C103" s="12"/>
      <c r="D103" s="13"/>
      <c r="E103" s="12"/>
      <c r="F103" s="67"/>
      <c r="G103" s="17" t="s">
        <v>220</v>
      </c>
    </row>
    <row r="104" spans="2:7" ht="30" customHeight="1" x14ac:dyDescent="0.25">
      <c r="B104" s="39" t="s">
        <v>142</v>
      </c>
      <c r="C104" s="12"/>
      <c r="D104" s="13"/>
      <c r="E104" s="12"/>
      <c r="F104" s="67"/>
      <c r="G104" s="17" t="s">
        <v>220</v>
      </c>
    </row>
    <row r="105" spans="2:7" ht="30" customHeight="1" x14ac:dyDescent="0.25">
      <c r="B105" s="37" t="s">
        <v>52</v>
      </c>
      <c r="C105" s="12"/>
      <c r="D105" s="13"/>
      <c r="E105" s="12"/>
      <c r="F105" s="67"/>
      <c r="G105" s="17" t="s">
        <v>220</v>
      </c>
    </row>
    <row r="106" spans="2:7" ht="30" customHeight="1" x14ac:dyDescent="0.25">
      <c r="B106" s="37" t="s">
        <v>229</v>
      </c>
      <c r="C106" s="12"/>
      <c r="D106" s="13"/>
      <c r="E106" s="12"/>
      <c r="F106" s="67"/>
      <c r="G106" s="17" t="s">
        <v>220</v>
      </c>
    </row>
    <row r="107" spans="2:7" ht="30" customHeight="1" x14ac:dyDescent="0.25">
      <c r="B107" s="37" t="s">
        <v>143</v>
      </c>
      <c r="C107" s="12"/>
      <c r="D107" s="13"/>
      <c r="E107" s="12"/>
      <c r="F107" s="67"/>
      <c r="G107" s="17" t="s">
        <v>220</v>
      </c>
    </row>
    <row r="108" spans="2:7" ht="30" customHeight="1" x14ac:dyDescent="0.25">
      <c r="B108" s="37" t="s">
        <v>144</v>
      </c>
      <c r="C108" s="12"/>
      <c r="D108" s="13"/>
      <c r="E108" s="12"/>
      <c r="F108" s="67"/>
      <c r="G108" s="17" t="s">
        <v>241</v>
      </c>
    </row>
    <row r="109" spans="2:7" ht="30" customHeight="1" x14ac:dyDescent="0.25">
      <c r="B109" s="37" t="s">
        <v>44</v>
      </c>
      <c r="C109" s="12"/>
      <c r="D109" s="13"/>
      <c r="E109" s="12"/>
      <c r="F109" s="67"/>
      <c r="G109" s="17" t="s">
        <v>220</v>
      </c>
    </row>
    <row r="110" spans="2:7" ht="30" customHeight="1" x14ac:dyDescent="0.25">
      <c r="B110" s="37" t="s">
        <v>145</v>
      </c>
      <c r="C110" s="12"/>
      <c r="D110" s="13"/>
      <c r="E110" s="12"/>
      <c r="F110" s="67"/>
      <c r="G110" s="17" t="s">
        <v>220</v>
      </c>
    </row>
    <row r="111" spans="2:7" ht="30" customHeight="1" x14ac:dyDescent="0.25">
      <c r="B111" s="37" t="s">
        <v>146</v>
      </c>
      <c r="C111" s="12"/>
      <c r="D111" s="13"/>
      <c r="E111" s="12"/>
      <c r="F111" s="67"/>
      <c r="G111" s="17" t="s">
        <v>220</v>
      </c>
    </row>
    <row r="112" spans="2:7" ht="30" customHeight="1" x14ac:dyDescent="0.25">
      <c r="B112" s="37" t="s">
        <v>147</v>
      </c>
      <c r="C112" s="12"/>
      <c r="D112" s="13"/>
      <c r="E112" s="12"/>
      <c r="F112" s="67"/>
      <c r="G112" s="17" t="s">
        <v>220</v>
      </c>
    </row>
    <row r="113" spans="2:7" ht="30" customHeight="1" x14ac:dyDescent="0.25">
      <c r="B113" s="37" t="s">
        <v>148</v>
      </c>
      <c r="C113" s="12"/>
      <c r="D113" s="13"/>
      <c r="E113" s="12"/>
      <c r="F113" s="67"/>
      <c r="G113" s="17" t="s">
        <v>220</v>
      </c>
    </row>
    <row r="114" spans="2:7" ht="30" customHeight="1" x14ac:dyDescent="0.25">
      <c r="B114" s="37" t="s">
        <v>149</v>
      </c>
      <c r="C114" s="12"/>
      <c r="D114" s="13"/>
      <c r="E114" s="12"/>
      <c r="F114" s="67"/>
      <c r="G114" s="17" t="s">
        <v>220</v>
      </c>
    </row>
    <row r="115" spans="2:7" ht="30" customHeight="1" x14ac:dyDescent="0.25">
      <c r="B115" s="37" t="s">
        <v>284</v>
      </c>
      <c r="C115" s="12"/>
      <c r="D115" s="13"/>
      <c r="E115" s="12"/>
      <c r="F115" s="67"/>
      <c r="G115" s="17" t="s">
        <v>220</v>
      </c>
    </row>
    <row r="116" spans="2:7" ht="30" customHeight="1" x14ac:dyDescent="0.25">
      <c r="B116" s="37" t="s">
        <v>50</v>
      </c>
      <c r="C116" s="12"/>
      <c r="D116" s="13"/>
      <c r="E116" s="12"/>
      <c r="F116" s="67"/>
      <c r="G116" s="17" t="s">
        <v>220</v>
      </c>
    </row>
    <row r="117" spans="2:7" ht="30" customHeight="1" x14ac:dyDescent="0.25">
      <c r="B117" s="37" t="s">
        <v>30</v>
      </c>
      <c r="C117" s="12"/>
      <c r="D117" s="13"/>
      <c r="E117" s="12"/>
      <c r="F117" s="67"/>
      <c r="G117" s="17" t="s">
        <v>220</v>
      </c>
    </row>
    <row r="118" spans="2:7" ht="30" customHeight="1" x14ac:dyDescent="0.25">
      <c r="B118" s="37" t="s">
        <v>150</v>
      </c>
      <c r="C118" s="12"/>
      <c r="D118" s="13"/>
      <c r="E118" s="12"/>
      <c r="F118" s="67"/>
      <c r="G118" s="17" t="s">
        <v>220</v>
      </c>
    </row>
    <row r="119" spans="2:7" ht="30" customHeight="1" x14ac:dyDescent="0.25">
      <c r="B119" s="37" t="s">
        <v>285</v>
      </c>
      <c r="C119" s="12"/>
      <c r="D119" s="13"/>
      <c r="E119" s="12"/>
      <c r="F119" s="67"/>
      <c r="G119" s="17" t="s">
        <v>220</v>
      </c>
    </row>
    <row r="120" spans="2:7" ht="30" customHeight="1" x14ac:dyDescent="0.25">
      <c r="B120" s="37" t="s">
        <v>286</v>
      </c>
      <c r="C120" s="12"/>
      <c r="D120" s="13"/>
      <c r="E120" s="12"/>
      <c r="F120" s="67"/>
      <c r="G120" s="17" t="s">
        <v>220</v>
      </c>
    </row>
    <row r="121" spans="2:7" ht="30" customHeight="1" x14ac:dyDescent="0.25">
      <c r="B121" s="37" t="s">
        <v>151</v>
      </c>
      <c r="C121" s="12"/>
      <c r="D121" s="13"/>
      <c r="E121" s="12"/>
      <c r="F121" s="67"/>
      <c r="G121" s="17" t="s">
        <v>220</v>
      </c>
    </row>
    <row r="122" spans="2:7" ht="30" customHeight="1" x14ac:dyDescent="0.25">
      <c r="B122" s="37" t="s">
        <v>287</v>
      </c>
      <c r="C122" s="12"/>
      <c r="D122" s="13"/>
      <c r="E122" s="12"/>
      <c r="F122" s="67"/>
      <c r="G122" s="17" t="s">
        <v>220</v>
      </c>
    </row>
    <row r="123" spans="2:7" ht="30" customHeight="1" x14ac:dyDescent="0.25">
      <c r="B123" s="37" t="s">
        <v>152</v>
      </c>
      <c r="C123" s="12"/>
      <c r="D123" s="13"/>
      <c r="E123" s="12"/>
      <c r="F123" s="67"/>
      <c r="G123" s="17" t="s">
        <v>220</v>
      </c>
    </row>
    <row r="124" spans="2:7" ht="30" customHeight="1" x14ac:dyDescent="0.25">
      <c r="B124" s="37" t="s">
        <v>153</v>
      </c>
      <c r="C124" s="12"/>
      <c r="D124" s="13"/>
      <c r="E124" s="12"/>
      <c r="F124" s="67"/>
      <c r="G124" s="17" t="s">
        <v>241</v>
      </c>
    </row>
    <row r="125" spans="2:7" ht="30" customHeight="1" thickBot="1" x14ac:dyDescent="0.3">
      <c r="B125" s="38" t="s">
        <v>154</v>
      </c>
      <c r="C125" s="16"/>
      <c r="D125" s="30"/>
      <c r="E125" s="16"/>
      <c r="F125" s="68"/>
      <c r="G125" s="18" t="s">
        <v>220</v>
      </c>
    </row>
  </sheetData>
  <mergeCells count="5">
    <mergeCell ref="D7:E7"/>
    <mergeCell ref="B2:G2"/>
    <mergeCell ref="B4:G4"/>
    <mergeCell ref="I9:O9"/>
    <mergeCell ref="C6:G6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6"/>
  <dimension ref="B1:F131"/>
  <sheetViews>
    <sheetView showGridLines="0" zoomScale="90" zoomScaleNormal="90" workbookViewId="0">
      <selection activeCell="B3" sqref="B3"/>
    </sheetView>
  </sheetViews>
  <sheetFormatPr baseColWidth="10" defaultRowHeight="15" x14ac:dyDescent="0.25"/>
  <cols>
    <col min="1" max="1" width="3.85546875" customWidth="1"/>
    <col min="2" max="2" width="91.85546875" customWidth="1"/>
    <col min="3" max="5" width="21.85546875" customWidth="1"/>
  </cols>
  <sheetData>
    <row r="1" spans="2:5" ht="15.75" thickBot="1" x14ac:dyDescent="0.3"/>
    <row r="2" spans="2:5" ht="91.5" customHeight="1" thickBot="1" x14ac:dyDescent="0.3">
      <c r="B2" s="75" t="s">
        <v>327</v>
      </c>
      <c r="C2" s="76"/>
      <c r="D2" s="76"/>
      <c r="E2" s="77"/>
    </row>
    <row r="3" spans="2:5" ht="23.25" customHeight="1" thickBot="1" x14ac:dyDescent="0.3">
      <c r="B3" s="10"/>
      <c r="C3" s="10"/>
      <c r="D3" s="10"/>
      <c r="E3" s="10"/>
    </row>
    <row r="4" spans="2:5" ht="23.25" customHeight="1" thickBot="1" x14ac:dyDescent="0.3">
      <c r="B4" s="72" t="s">
        <v>8</v>
      </c>
      <c r="C4" s="73"/>
      <c r="D4" s="73"/>
      <c r="E4" s="74"/>
    </row>
    <row r="5" spans="2:5" ht="22.5" customHeight="1" thickBot="1" x14ac:dyDescent="0.3">
      <c r="B5" s="8"/>
      <c r="C5" s="71"/>
      <c r="D5" s="71"/>
      <c r="E5" s="71"/>
    </row>
    <row r="6" spans="2:5" ht="30.75" customHeight="1" thickBot="1" x14ac:dyDescent="0.3">
      <c r="B6" s="27" t="s">
        <v>0</v>
      </c>
      <c r="C6" s="28" t="s">
        <v>3</v>
      </c>
      <c r="D6" s="28" t="s">
        <v>4</v>
      </c>
      <c r="E6" s="29" t="s">
        <v>5</v>
      </c>
    </row>
    <row r="7" spans="2:5" ht="30" customHeight="1" x14ac:dyDescent="0.25">
      <c r="B7" s="40" t="s">
        <v>34</v>
      </c>
      <c r="C7" s="33">
        <f>'Lot 4 BPU'!E9</f>
        <v>0</v>
      </c>
      <c r="D7" s="34">
        <v>2</v>
      </c>
      <c r="E7" s="35">
        <f>C7*D7</f>
        <v>0</v>
      </c>
    </row>
    <row r="8" spans="2:5" ht="30" customHeight="1" x14ac:dyDescent="0.25">
      <c r="B8" s="37" t="s">
        <v>91</v>
      </c>
      <c r="C8" s="11">
        <f>'Lot 4 BPU'!E10</f>
        <v>0</v>
      </c>
      <c r="D8" s="15">
        <f>1+1</f>
        <v>2</v>
      </c>
      <c r="E8" s="9">
        <f t="shared" ref="E8:E76" si="0">C8*D8</f>
        <v>0</v>
      </c>
    </row>
    <row r="9" spans="2:5" ht="30" customHeight="1" x14ac:dyDescent="0.25">
      <c r="B9" s="37" t="s">
        <v>33</v>
      </c>
      <c r="C9" s="11">
        <f>'Lot 4 BPU'!E11</f>
        <v>0</v>
      </c>
      <c r="D9" s="5">
        <v>2</v>
      </c>
      <c r="E9" s="9">
        <f t="shared" si="0"/>
        <v>0</v>
      </c>
    </row>
    <row r="10" spans="2:5" ht="30" customHeight="1" x14ac:dyDescent="0.25">
      <c r="B10" s="37" t="s">
        <v>92</v>
      </c>
      <c r="C10" s="11">
        <f>'Lot 4 BPU'!E12</f>
        <v>0</v>
      </c>
      <c r="D10" s="5">
        <v>5</v>
      </c>
      <c r="E10" s="9">
        <f t="shared" si="0"/>
        <v>0</v>
      </c>
    </row>
    <row r="11" spans="2:5" ht="30" customHeight="1" x14ac:dyDescent="0.25">
      <c r="B11" s="37" t="s">
        <v>47</v>
      </c>
      <c r="C11" s="11">
        <f>'Lot 4 BPU'!E13</f>
        <v>0</v>
      </c>
      <c r="D11" s="5">
        <v>5</v>
      </c>
      <c r="E11" s="9">
        <f t="shared" si="0"/>
        <v>0</v>
      </c>
    </row>
    <row r="12" spans="2:5" ht="30" customHeight="1" x14ac:dyDescent="0.25">
      <c r="B12" s="37" t="s">
        <v>37</v>
      </c>
      <c r="C12" s="11">
        <f>'Lot 4 BPU'!E14</f>
        <v>0</v>
      </c>
      <c r="D12" s="15">
        <f>12+12</f>
        <v>24</v>
      </c>
      <c r="E12" s="9">
        <f t="shared" si="0"/>
        <v>0</v>
      </c>
    </row>
    <row r="13" spans="2:5" ht="30" customHeight="1" x14ac:dyDescent="0.25">
      <c r="B13" s="37" t="s">
        <v>93</v>
      </c>
      <c r="C13" s="11">
        <f>'Lot 4 BPU'!E15</f>
        <v>0</v>
      </c>
      <c r="D13" s="15">
        <v>5</v>
      </c>
      <c r="E13" s="9">
        <f t="shared" si="0"/>
        <v>0</v>
      </c>
    </row>
    <row r="14" spans="2:5" ht="30" customHeight="1" x14ac:dyDescent="0.25">
      <c r="B14" s="37" t="s">
        <v>94</v>
      </c>
      <c r="C14" s="11">
        <f>'Lot 4 BPU'!E16</f>
        <v>0</v>
      </c>
      <c r="D14" s="15">
        <v>5</v>
      </c>
      <c r="E14" s="9">
        <f t="shared" si="0"/>
        <v>0</v>
      </c>
    </row>
    <row r="15" spans="2:5" ht="30" customHeight="1" x14ac:dyDescent="0.25">
      <c r="B15" s="37" t="s">
        <v>276</v>
      </c>
      <c r="C15" s="11">
        <f>'Lot 4 BPU'!E17</f>
        <v>0</v>
      </c>
      <c r="D15" s="15">
        <v>5</v>
      </c>
      <c r="E15" s="9">
        <f t="shared" si="0"/>
        <v>0</v>
      </c>
    </row>
    <row r="16" spans="2:5" ht="30" customHeight="1" x14ac:dyDescent="0.25">
      <c r="B16" s="37" t="s">
        <v>277</v>
      </c>
      <c r="C16" s="11">
        <f>'Lot 4 BPU'!E18</f>
        <v>0</v>
      </c>
      <c r="D16" s="15">
        <v>5</v>
      </c>
      <c r="E16" s="9">
        <f t="shared" si="0"/>
        <v>0</v>
      </c>
    </row>
    <row r="17" spans="2:5" ht="30" customHeight="1" x14ac:dyDescent="0.25">
      <c r="B17" s="37" t="s">
        <v>95</v>
      </c>
      <c r="C17" s="11">
        <f>'Lot 4 BPU'!E19</f>
        <v>0</v>
      </c>
      <c r="D17" s="15">
        <v>5</v>
      </c>
      <c r="E17" s="9">
        <f t="shared" si="0"/>
        <v>0</v>
      </c>
    </row>
    <row r="18" spans="2:5" ht="30" customHeight="1" x14ac:dyDescent="0.25">
      <c r="B18" s="37" t="s">
        <v>96</v>
      </c>
      <c r="C18" s="11">
        <f>'Lot 4 BPU'!E20</f>
        <v>0</v>
      </c>
      <c r="D18" s="15">
        <v>5</v>
      </c>
      <c r="E18" s="9">
        <f t="shared" si="0"/>
        <v>0</v>
      </c>
    </row>
    <row r="19" spans="2:5" ht="30" customHeight="1" x14ac:dyDescent="0.25">
      <c r="B19" s="37" t="s">
        <v>97</v>
      </c>
      <c r="C19" s="11">
        <f>'Lot 4 BPU'!E21</f>
        <v>0</v>
      </c>
      <c r="D19" s="15">
        <f>4+4</f>
        <v>8</v>
      </c>
      <c r="E19" s="9">
        <f t="shared" si="0"/>
        <v>0</v>
      </c>
    </row>
    <row r="20" spans="2:5" ht="30" customHeight="1" x14ac:dyDescent="0.25">
      <c r="B20" s="37" t="s">
        <v>221</v>
      </c>
      <c r="C20" s="11">
        <f>'Lot 4 BPU'!E22</f>
        <v>0</v>
      </c>
      <c r="D20" s="15">
        <f>1+1</f>
        <v>2</v>
      </c>
      <c r="E20" s="9">
        <f t="shared" si="0"/>
        <v>0</v>
      </c>
    </row>
    <row r="21" spans="2:5" ht="30" customHeight="1" x14ac:dyDescent="0.25">
      <c r="B21" s="37" t="s">
        <v>98</v>
      </c>
      <c r="C21" s="11">
        <f>'Lot 4 BPU'!E23</f>
        <v>0</v>
      </c>
      <c r="D21" s="15">
        <v>2</v>
      </c>
      <c r="E21" s="9">
        <f t="shared" si="0"/>
        <v>0</v>
      </c>
    </row>
    <row r="22" spans="2:5" ht="30" customHeight="1" x14ac:dyDescent="0.25">
      <c r="B22" s="37" t="s">
        <v>99</v>
      </c>
      <c r="C22" s="11">
        <f>'Lot 4 BPU'!E24</f>
        <v>0</v>
      </c>
      <c r="D22" s="5">
        <v>2</v>
      </c>
      <c r="E22" s="9">
        <f t="shared" si="0"/>
        <v>0</v>
      </c>
    </row>
    <row r="23" spans="2:5" ht="30" customHeight="1" x14ac:dyDescent="0.25">
      <c r="B23" s="37" t="s">
        <v>230</v>
      </c>
      <c r="C23" s="11">
        <f>'Lot 4 BPU'!E25</f>
        <v>0</v>
      </c>
      <c r="D23" s="5">
        <f>1+1</f>
        <v>2</v>
      </c>
      <c r="E23" s="9">
        <f t="shared" si="0"/>
        <v>0</v>
      </c>
    </row>
    <row r="24" spans="2:5" ht="30" customHeight="1" x14ac:dyDescent="0.25">
      <c r="B24" s="37" t="s">
        <v>231</v>
      </c>
      <c r="C24" s="11">
        <f>'Lot 4 BPU'!E26</f>
        <v>0</v>
      </c>
      <c r="D24" s="5">
        <f>1+1</f>
        <v>2</v>
      </c>
      <c r="E24" s="9">
        <f t="shared" si="0"/>
        <v>0</v>
      </c>
    </row>
    <row r="25" spans="2:5" ht="30" customHeight="1" x14ac:dyDescent="0.25">
      <c r="B25" s="37" t="s">
        <v>100</v>
      </c>
      <c r="C25" s="11">
        <f>'Lot 4 BPU'!E27</f>
        <v>0</v>
      </c>
      <c r="D25" s="5">
        <v>3</v>
      </c>
      <c r="E25" s="9">
        <f t="shared" si="0"/>
        <v>0</v>
      </c>
    </row>
    <row r="26" spans="2:5" ht="30" customHeight="1" x14ac:dyDescent="0.25">
      <c r="B26" s="37" t="s">
        <v>101</v>
      </c>
      <c r="C26" s="11">
        <f>'Lot 4 BPU'!E28</f>
        <v>0</v>
      </c>
      <c r="D26" s="15">
        <v>5</v>
      </c>
      <c r="E26" s="9">
        <f t="shared" si="0"/>
        <v>0</v>
      </c>
    </row>
    <row r="27" spans="2:5" ht="30" customHeight="1" x14ac:dyDescent="0.25">
      <c r="B27" s="37" t="s">
        <v>102</v>
      </c>
      <c r="C27" s="11">
        <f>'Lot 4 BPU'!E29</f>
        <v>0</v>
      </c>
      <c r="D27" s="15">
        <v>2</v>
      </c>
      <c r="E27" s="9">
        <f t="shared" si="0"/>
        <v>0</v>
      </c>
    </row>
    <row r="28" spans="2:5" ht="30" customHeight="1" x14ac:dyDescent="0.25">
      <c r="B28" s="37" t="s">
        <v>103</v>
      </c>
      <c r="C28" s="11">
        <f>'Lot 4 BPU'!E30</f>
        <v>0</v>
      </c>
      <c r="D28" s="5">
        <v>2</v>
      </c>
      <c r="E28" s="9">
        <f t="shared" si="0"/>
        <v>0</v>
      </c>
    </row>
    <row r="29" spans="2:5" ht="30" customHeight="1" x14ac:dyDescent="0.25">
      <c r="B29" s="37" t="s">
        <v>53</v>
      </c>
      <c r="C29" s="11">
        <f>'Lot 4 BPU'!E31</f>
        <v>0</v>
      </c>
      <c r="D29" s="5">
        <v>2</v>
      </c>
      <c r="E29" s="9">
        <f t="shared" si="0"/>
        <v>0</v>
      </c>
    </row>
    <row r="30" spans="2:5" ht="30" customHeight="1" x14ac:dyDescent="0.25">
      <c r="B30" s="37" t="s">
        <v>46</v>
      </c>
      <c r="C30" s="11">
        <f>'Lot 4 BPU'!E32</f>
        <v>0</v>
      </c>
      <c r="D30" s="5">
        <v>2</v>
      </c>
      <c r="E30" s="9">
        <f t="shared" si="0"/>
        <v>0</v>
      </c>
    </row>
    <row r="31" spans="2:5" ht="30" customHeight="1" x14ac:dyDescent="0.25">
      <c r="B31" s="37" t="s">
        <v>49</v>
      </c>
      <c r="C31" s="11">
        <f>'Lot 4 BPU'!E33</f>
        <v>0</v>
      </c>
      <c r="D31" s="5">
        <v>2</v>
      </c>
      <c r="E31" s="9">
        <f t="shared" si="0"/>
        <v>0</v>
      </c>
    </row>
    <row r="32" spans="2:5" ht="30" customHeight="1" x14ac:dyDescent="0.25">
      <c r="B32" s="37" t="s">
        <v>104</v>
      </c>
      <c r="C32" s="11">
        <f>'Lot 4 BPU'!E34</f>
        <v>0</v>
      </c>
      <c r="D32" s="15">
        <f>1+1</f>
        <v>2</v>
      </c>
      <c r="E32" s="9">
        <f t="shared" si="0"/>
        <v>0</v>
      </c>
    </row>
    <row r="33" spans="2:5" ht="30" customHeight="1" x14ac:dyDescent="0.25">
      <c r="B33" s="37" t="s">
        <v>105</v>
      </c>
      <c r="C33" s="11">
        <f>'Lot 4 BPU'!E35</f>
        <v>0</v>
      </c>
      <c r="D33" s="15">
        <f>1+1</f>
        <v>2</v>
      </c>
      <c r="E33" s="9">
        <f t="shared" si="0"/>
        <v>0</v>
      </c>
    </row>
    <row r="34" spans="2:5" ht="30" customHeight="1" x14ac:dyDescent="0.25">
      <c r="B34" s="37" t="s">
        <v>40</v>
      </c>
      <c r="C34" s="11">
        <f>'Lot 4 BPU'!E36</f>
        <v>0</v>
      </c>
      <c r="D34" s="5">
        <f>1+1</f>
        <v>2</v>
      </c>
      <c r="E34" s="9">
        <f t="shared" si="0"/>
        <v>0</v>
      </c>
    </row>
    <row r="35" spans="2:5" ht="30" customHeight="1" x14ac:dyDescent="0.25">
      <c r="B35" s="37" t="s">
        <v>106</v>
      </c>
      <c r="C35" s="11">
        <f>'Lot 4 BPU'!E37</f>
        <v>0</v>
      </c>
      <c r="D35" s="5">
        <v>2</v>
      </c>
      <c r="E35" s="9">
        <f t="shared" si="0"/>
        <v>0</v>
      </c>
    </row>
    <row r="36" spans="2:5" ht="30" customHeight="1" x14ac:dyDescent="0.25">
      <c r="B36" s="37" t="s">
        <v>107</v>
      </c>
      <c r="C36" s="11">
        <f>'Lot 4 BPU'!E38</f>
        <v>0</v>
      </c>
      <c r="D36" s="5">
        <v>2</v>
      </c>
      <c r="E36" s="9">
        <f t="shared" si="0"/>
        <v>0</v>
      </c>
    </row>
    <row r="37" spans="2:5" ht="30" customHeight="1" x14ac:dyDescent="0.25">
      <c r="B37" s="37" t="s">
        <v>109</v>
      </c>
      <c r="C37" s="11">
        <f>'Lot 4 BPU'!E39</f>
        <v>0</v>
      </c>
      <c r="D37" s="5">
        <v>3</v>
      </c>
      <c r="E37" s="9">
        <f t="shared" si="0"/>
        <v>0</v>
      </c>
    </row>
    <row r="38" spans="2:5" ht="30" customHeight="1" x14ac:dyDescent="0.25">
      <c r="B38" s="37" t="s">
        <v>110</v>
      </c>
      <c r="C38" s="11">
        <f>'Lot 4 BPU'!E40</f>
        <v>0</v>
      </c>
      <c r="D38" s="5">
        <v>3</v>
      </c>
      <c r="E38" s="9">
        <f t="shared" si="0"/>
        <v>0</v>
      </c>
    </row>
    <row r="39" spans="2:5" ht="30" customHeight="1" x14ac:dyDescent="0.25">
      <c r="B39" s="37" t="s">
        <v>41</v>
      </c>
      <c r="C39" s="11">
        <f>'Lot 4 BPU'!E41</f>
        <v>0</v>
      </c>
      <c r="D39" s="5">
        <v>3</v>
      </c>
      <c r="E39" s="9">
        <f t="shared" si="0"/>
        <v>0</v>
      </c>
    </row>
    <row r="40" spans="2:5" ht="30" customHeight="1" x14ac:dyDescent="0.25">
      <c r="B40" s="37" t="s">
        <v>111</v>
      </c>
      <c r="C40" s="11">
        <f>'Lot 4 BPU'!E42</f>
        <v>0</v>
      </c>
      <c r="D40" s="5">
        <v>1</v>
      </c>
      <c r="E40" s="9">
        <f t="shared" si="0"/>
        <v>0</v>
      </c>
    </row>
    <row r="41" spans="2:5" ht="30" customHeight="1" x14ac:dyDescent="0.25">
      <c r="B41" s="37" t="s">
        <v>112</v>
      </c>
      <c r="C41" s="11">
        <f>'Lot 4 BPU'!E43</f>
        <v>0</v>
      </c>
      <c r="D41" s="5">
        <v>1</v>
      </c>
      <c r="E41" s="9">
        <f t="shared" si="0"/>
        <v>0</v>
      </c>
    </row>
    <row r="42" spans="2:5" ht="30" customHeight="1" x14ac:dyDescent="0.25">
      <c r="B42" s="37" t="s">
        <v>113</v>
      </c>
      <c r="C42" s="11">
        <f>'Lot 4 BPU'!E44</f>
        <v>0</v>
      </c>
      <c r="D42" s="5">
        <v>2</v>
      </c>
      <c r="E42" s="9">
        <f t="shared" si="0"/>
        <v>0</v>
      </c>
    </row>
    <row r="43" spans="2:5" ht="30" customHeight="1" x14ac:dyDescent="0.25">
      <c r="B43" s="37" t="s">
        <v>114</v>
      </c>
      <c r="C43" s="11">
        <f>'Lot 4 BPU'!E45</f>
        <v>0</v>
      </c>
      <c r="D43" s="5">
        <v>2</v>
      </c>
      <c r="E43" s="9">
        <f t="shared" si="0"/>
        <v>0</v>
      </c>
    </row>
    <row r="44" spans="2:5" ht="30" customHeight="1" x14ac:dyDescent="0.25">
      <c r="B44" s="37" t="s">
        <v>29</v>
      </c>
      <c r="C44" s="11">
        <f>'Lot 4 BPU'!E46</f>
        <v>0</v>
      </c>
      <c r="D44" s="5">
        <v>3</v>
      </c>
      <c r="E44" s="9">
        <f t="shared" si="0"/>
        <v>0</v>
      </c>
    </row>
    <row r="45" spans="2:5" ht="30" customHeight="1" x14ac:dyDescent="0.25">
      <c r="B45" s="37" t="s">
        <v>115</v>
      </c>
      <c r="C45" s="11">
        <f>'Lot 4 BPU'!E47</f>
        <v>0</v>
      </c>
      <c r="D45" s="5">
        <v>3</v>
      </c>
      <c r="E45" s="9">
        <f t="shared" si="0"/>
        <v>0</v>
      </c>
    </row>
    <row r="46" spans="2:5" ht="30" customHeight="1" x14ac:dyDescent="0.25">
      <c r="B46" s="37" t="s">
        <v>39</v>
      </c>
      <c r="C46" s="11">
        <f>'Lot 4 BPU'!E48</f>
        <v>0</v>
      </c>
      <c r="D46" s="5">
        <f>1+1</f>
        <v>2</v>
      </c>
      <c r="E46" s="9">
        <f t="shared" si="0"/>
        <v>0</v>
      </c>
    </row>
    <row r="47" spans="2:5" ht="30" customHeight="1" x14ac:dyDescent="0.25">
      <c r="B47" s="37" t="s">
        <v>116</v>
      </c>
      <c r="C47" s="11">
        <f>'Lot 4 BPU'!E49</f>
        <v>0</v>
      </c>
      <c r="D47" s="5">
        <f>2+2</f>
        <v>4</v>
      </c>
      <c r="E47" s="9">
        <f t="shared" si="0"/>
        <v>0</v>
      </c>
    </row>
    <row r="48" spans="2:5" ht="30" customHeight="1" x14ac:dyDescent="0.25">
      <c r="B48" s="37" t="s">
        <v>117</v>
      </c>
      <c r="C48" s="11">
        <f>'Lot 4 BPU'!E50</f>
        <v>0</v>
      </c>
      <c r="D48" s="15">
        <f>2+2</f>
        <v>4</v>
      </c>
      <c r="E48" s="9">
        <f t="shared" si="0"/>
        <v>0</v>
      </c>
    </row>
    <row r="49" spans="2:5" ht="30" customHeight="1" x14ac:dyDescent="0.25">
      <c r="B49" s="37" t="s">
        <v>278</v>
      </c>
      <c r="C49" s="11">
        <f>'Lot 4 BPU'!E51</f>
        <v>0</v>
      </c>
      <c r="D49" s="15">
        <v>3</v>
      </c>
      <c r="E49" s="9">
        <f t="shared" si="0"/>
        <v>0</v>
      </c>
    </row>
    <row r="50" spans="2:5" ht="30" customHeight="1" x14ac:dyDescent="0.25">
      <c r="B50" s="37" t="s">
        <v>118</v>
      </c>
      <c r="C50" s="11">
        <f>'Lot 4 BPU'!E52</f>
        <v>0</v>
      </c>
      <c r="D50" s="15">
        <v>3</v>
      </c>
      <c r="E50" s="9">
        <f t="shared" si="0"/>
        <v>0</v>
      </c>
    </row>
    <row r="51" spans="2:5" ht="30" customHeight="1" x14ac:dyDescent="0.25">
      <c r="B51" s="37" t="s">
        <v>119</v>
      </c>
      <c r="C51" s="11">
        <f>'Lot 4 BPU'!E53</f>
        <v>0</v>
      </c>
      <c r="D51" s="15">
        <v>2</v>
      </c>
      <c r="E51" s="9">
        <f t="shared" si="0"/>
        <v>0</v>
      </c>
    </row>
    <row r="52" spans="2:5" ht="30" customHeight="1" x14ac:dyDescent="0.25">
      <c r="B52" s="37" t="s">
        <v>120</v>
      </c>
      <c r="C52" s="11">
        <f>'Lot 4 BPU'!E54</f>
        <v>0</v>
      </c>
      <c r="D52" s="5">
        <f>4+4</f>
        <v>8</v>
      </c>
      <c r="E52" s="9">
        <f t="shared" si="0"/>
        <v>0</v>
      </c>
    </row>
    <row r="53" spans="2:5" ht="30" customHeight="1" x14ac:dyDescent="0.25">
      <c r="B53" s="37" t="s">
        <v>279</v>
      </c>
      <c r="C53" s="11">
        <f>'Lot 4 BPU'!E55</f>
        <v>0</v>
      </c>
      <c r="D53" s="15">
        <f>4+4</f>
        <v>8</v>
      </c>
      <c r="E53" s="9">
        <f t="shared" si="0"/>
        <v>0</v>
      </c>
    </row>
    <row r="54" spans="2:5" ht="30" customHeight="1" x14ac:dyDescent="0.25">
      <c r="B54" s="37" t="s">
        <v>42</v>
      </c>
      <c r="C54" s="11">
        <f>'Lot 4 BPU'!E56</f>
        <v>0</v>
      </c>
      <c r="D54" s="5">
        <f>3+3</f>
        <v>6</v>
      </c>
      <c r="E54" s="9">
        <f t="shared" si="0"/>
        <v>0</v>
      </c>
    </row>
    <row r="55" spans="2:5" ht="30" customHeight="1" x14ac:dyDescent="0.25">
      <c r="B55" s="37" t="s">
        <v>121</v>
      </c>
      <c r="C55" s="11">
        <f>'Lot 4 BPU'!E57</f>
        <v>0</v>
      </c>
      <c r="D55" s="5">
        <f>1+1</f>
        <v>2</v>
      </c>
      <c r="E55" s="9">
        <f t="shared" si="0"/>
        <v>0</v>
      </c>
    </row>
    <row r="56" spans="2:5" ht="30" customHeight="1" x14ac:dyDescent="0.25">
      <c r="B56" s="37" t="s">
        <v>122</v>
      </c>
      <c r="C56" s="11">
        <f>'Lot 4 BPU'!E58</f>
        <v>0</v>
      </c>
      <c r="D56" s="5">
        <f>2+2</f>
        <v>4</v>
      </c>
      <c r="E56" s="9">
        <f t="shared" si="0"/>
        <v>0</v>
      </c>
    </row>
    <row r="57" spans="2:5" ht="30" customHeight="1" x14ac:dyDescent="0.25">
      <c r="B57" s="37" t="s">
        <v>123</v>
      </c>
      <c r="C57" s="11">
        <f>'Lot 4 BPU'!E59</f>
        <v>0</v>
      </c>
      <c r="D57" s="5">
        <v>3</v>
      </c>
      <c r="E57" s="9">
        <f t="shared" si="0"/>
        <v>0</v>
      </c>
    </row>
    <row r="58" spans="2:5" ht="30" customHeight="1" x14ac:dyDescent="0.25">
      <c r="B58" s="37" t="s">
        <v>124</v>
      </c>
      <c r="C58" s="11">
        <f>'Lot 4 BPU'!E60</f>
        <v>0</v>
      </c>
      <c r="D58" s="5">
        <v>2</v>
      </c>
      <c r="E58" s="9">
        <f t="shared" si="0"/>
        <v>0</v>
      </c>
    </row>
    <row r="59" spans="2:5" ht="30" customHeight="1" x14ac:dyDescent="0.25">
      <c r="B59" s="37" t="s">
        <v>125</v>
      </c>
      <c r="C59" s="11">
        <f>'Lot 4 BPU'!E61</f>
        <v>0</v>
      </c>
      <c r="D59" s="5">
        <f>1+1</f>
        <v>2</v>
      </c>
      <c r="E59" s="9">
        <f t="shared" si="0"/>
        <v>0</v>
      </c>
    </row>
    <row r="60" spans="2:5" ht="30" customHeight="1" x14ac:dyDescent="0.25">
      <c r="B60" s="37" t="s">
        <v>126</v>
      </c>
      <c r="C60" s="11">
        <f>'Lot 4 BPU'!E62</f>
        <v>0</v>
      </c>
      <c r="D60" s="5">
        <v>2</v>
      </c>
      <c r="E60" s="9">
        <f t="shared" si="0"/>
        <v>0</v>
      </c>
    </row>
    <row r="61" spans="2:5" ht="30" customHeight="1" x14ac:dyDescent="0.25">
      <c r="B61" s="37" t="s">
        <v>38</v>
      </c>
      <c r="C61" s="11">
        <f>'Lot 4 BPU'!E63</f>
        <v>0</v>
      </c>
      <c r="D61" s="5">
        <v>2</v>
      </c>
      <c r="E61" s="9">
        <f t="shared" si="0"/>
        <v>0</v>
      </c>
    </row>
    <row r="62" spans="2:5" ht="30" customHeight="1" x14ac:dyDescent="0.25">
      <c r="B62" s="37" t="s">
        <v>43</v>
      </c>
      <c r="C62" s="11">
        <f>'Lot 4 BPU'!E64</f>
        <v>0</v>
      </c>
      <c r="D62" s="5">
        <f>1+1</f>
        <v>2</v>
      </c>
      <c r="E62" s="9">
        <f t="shared" si="0"/>
        <v>0</v>
      </c>
    </row>
    <row r="63" spans="2:5" ht="30" customHeight="1" x14ac:dyDescent="0.25">
      <c r="B63" s="37" t="s">
        <v>28</v>
      </c>
      <c r="C63" s="11">
        <f>'Lot 4 BPU'!E65</f>
        <v>0</v>
      </c>
      <c r="D63" s="5">
        <v>3</v>
      </c>
      <c r="E63" s="9">
        <f t="shared" si="0"/>
        <v>0</v>
      </c>
    </row>
    <row r="64" spans="2:5" ht="30" customHeight="1" x14ac:dyDescent="0.25">
      <c r="B64" s="37" t="s">
        <v>127</v>
      </c>
      <c r="C64" s="11">
        <f>'Lot 4 BPU'!E66</f>
        <v>0</v>
      </c>
      <c r="D64" s="5">
        <v>3</v>
      </c>
      <c r="E64" s="9">
        <f t="shared" si="0"/>
        <v>0</v>
      </c>
    </row>
    <row r="65" spans="2:5" ht="30" customHeight="1" x14ac:dyDescent="0.25">
      <c r="B65" s="37" t="s">
        <v>222</v>
      </c>
      <c r="C65" s="11">
        <f>'Lot 4 BPU'!E67</f>
        <v>0</v>
      </c>
      <c r="D65" s="5">
        <f>1+1</f>
        <v>2</v>
      </c>
      <c r="E65" s="9">
        <f t="shared" si="0"/>
        <v>0</v>
      </c>
    </row>
    <row r="66" spans="2:5" ht="30" customHeight="1" x14ac:dyDescent="0.25">
      <c r="B66" s="37" t="s">
        <v>128</v>
      </c>
      <c r="C66" s="11">
        <f>'Lot 4 BPU'!E68</f>
        <v>0</v>
      </c>
      <c r="D66" s="5">
        <v>2</v>
      </c>
      <c r="E66" s="9">
        <f t="shared" si="0"/>
        <v>0</v>
      </c>
    </row>
    <row r="67" spans="2:5" ht="30.75" customHeight="1" x14ac:dyDescent="0.25">
      <c r="B67" s="37" t="s">
        <v>129</v>
      </c>
      <c r="C67" s="11">
        <f>'Lot 4 BPU'!E69</f>
        <v>0</v>
      </c>
      <c r="D67" s="5">
        <v>1</v>
      </c>
      <c r="E67" s="9">
        <f t="shared" si="0"/>
        <v>0</v>
      </c>
    </row>
    <row r="68" spans="2:5" ht="30.75" customHeight="1" x14ac:dyDescent="0.25">
      <c r="B68" s="37" t="s">
        <v>138</v>
      </c>
      <c r="C68" s="11">
        <f>'Lot 4 BPU'!E70</f>
        <v>0</v>
      </c>
      <c r="D68" s="5">
        <v>2</v>
      </c>
      <c r="E68" s="9">
        <f t="shared" si="0"/>
        <v>0</v>
      </c>
    </row>
    <row r="69" spans="2:5" ht="30.75" customHeight="1" x14ac:dyDescent="0.25">
      <c r="B69" s="37" t="s">
        <v>32</v>
      </c>
      <c r="C69" s="11">
        <f>'Lot 4 BPU'!E71</f>
        <v>0</v>
      </c>
      <c r="D69" s="5">
        <f>1+1</f>
        <v>2</v>
      </c>
      <c r="E69" s="9">
        <f t="shared" si="0"/>
        <v>0</v>
      </c>
    </row>
    <row r="70" spans="2:5" ht="30.75" customHeight="1" x14ac:dyDescent="0.25">
      <c r="B70" s="37" t="s">
        <v>36</v>
      </c>
      <c r="C70" s="11">
        <f>'Lot 4 BPU'!E72</f>
        <v>0</v>
      </c>
      <c r="D70" s="5">
        <f>1+1</f>
        <v>2</v>
      </c>
      <c r="E70" s="9">
        <f t="shared" si="0"/>
        <v>0</v>
      </c>
    </row>
    <row r="71" spans="2:5" ht="30.75" customHeight="1" x14ac:dyDescent="0.25">
      <c r="B71" s="37" t="s">
        <v>224</v>
      </c>
      <c r="C71" s="11">
        <f>'Lot 4 BPU'!E73</f>
        <v>0</v>
      </c>
      <c r="D71" s="5">
        <f>1+1</f>
        <v>2</v>
      </c>
      <c r="E71" s="9">
        <f t="shared" si="0"/>
        <v>0</v>
      </c>
    </row>
    <row r="72" spans="2:5" ht="30.75" customHeight="1" x14ac:dyDescent="0.25">
      <c r="B72" s="37" t="s">
        <v>86</v>
      </c>
      <c r="C72" s="11">
        <f>'Lot 4 BPU'!E74</f>
        <v>0</v>
      </c>
      <c r="D72" s="5">
        <f>1+1</f>
        <v>2</v>
      </c>
      <c r="E72" s="9">
        <f t="shared" si="0"/>
        <v>0</v>
      </c>
    </row>
    <row r="73" spans="2:5" ht="30.75" customHeight="1" x14ac:dyDescent="0.25">
      <c r="B73" s="37" t="s">
        <v>225</v>
      </c>
      <c r="C73" s="11">
        <f>'Lot 4 BPU'!E75</f>
        <v>0</v>
      </c>
      <c r="D73" s="54">
        <f>1+1</f>
        <v>2</v>
      </c>
      <c r="E73" s="9">
        <f t="shared" si="0"/>
        <v>0</v>
      </c>
    </row>
    <row r="74" spans="2:5" ht="30.75" customHeight="1" x14ac:dyDescent="0.25">
      <c r="B74" s="37" t="s">
        <v>90</v>
      </c>
      <c r="C74" s="11">
        <f>'Lot 4 BPU'!E76</f>
        <v>0</v>
      </c>
      <c r="D74" s="5">
        <v>3</v>
      </c>
      <c r="E74" s="9">
        <f>C74*D74</f>
        <v>0</v>
      </c>
    </row>
    <row r="75" spans="2:5" ht="30.75" customHeight="1" x14ac:dyDescent="0.25">
      <c r="B75" s="37" t="s">
        <v>280</v>
      </c>
      <c r="C75" s="11">
        <f>'Lot 4 BPU'!E77</f>
        <v>0</v>
      </c>
      <c r="D75" s="5">
        <v>3</v>
      </c>
      <c r="E75" s="9">
        <f t="shared" si="0"/>
        <v>0</v>
      </c>
    </row>
    <row r="76" spans="2:5" ht="30.75" customHeight="1" x14ac:dyDescent="0.25">
      <c r="B76" s="37" t="s">
        <v>281</v>
      </c>
      <c r="C76" s="11">
        <f>'Lot 4 BPU'!E78</f>
        <v>0</v>
      </c>
      <c r="D76" s="5">
        <v>3</v>
      </c>
      <c r="E76" s="9">
        <f t="shared" si="0"/>
        <v>0</v>
      </c>
    </row>
    <row r="77" spans="2:5" ht="30.75" customHeight="1" x14ac:dyDescent="0.25">
      <c r="B77" s="37" t="s">
        <v>87</v>
      </c>
      <c r="C77" s="11">
        <f>'Lot 4 BPU'!E79</f>
        <v>0</v>
      </c>
      <c r="D77" s="5">
        <v>3</v>
      </c>
      <c r="E77" s="9">
        <f t="shared" ref="E77:E123" si="1">C77*D77</f>
        <v>0</v>
      </c>
    </row>
    <row r="78" spans="2:5" ht="30.75" customHeight="1" x14ac:dyDescent="0.25">
      <c r="B78" s="37" t="s">
        <v>282</v>
      </c>
      <c r="C78" s="11">
        <f>'Lot 4 BPU'!E80</f>
        <v>0</v>
      </c>
      <c r="D78" s="5">
        <v>3</v>
      </c>
      <c r="E78" s="9">
        <f>C78*D78</f>
        <v>0</v>
      </c>
    </row>
    <row r="79" spans="2:5" ht="30.75" customHeight="1" x14ac:dyDescent="0.25">
      <c r="B79" s="37" t="s">
        <v>223</v>
      </c>
      <c r="C79" s="11">
        <f>'Lot 4 BPU'!E81</f>
        <v>0</v>
      </c>
      <c r="D79" s="5">
        <v>3</v>
      </c>
      <c r="E79" s="9">
        <f>C79*D79</f>
        <v>0</v>
      </c>
    </row>
    <row r="80" spans="2:5" ht="30.75" customHeight="1" x14ac:dyDescent="0.25">
      <c r="B80" s="37" t="s">
        <v>31</v>
      </c>
      <c r="C80" s="11">
        <f>'Lot 4 BPU'!E82</f>
        <v>0</v>
      </c>
      <c r="D80" s="5">
        <v>3</v>
      </c>
      <c r="E80" s="9">
        <f t="shared" si="1"/>
        <v>0</v>
      </c>
    </row>
    <row r="81" spans="2:5" ht="30.75" customHeight="1" x14ac:dyDescent="0.25">
      <c r="B81" s="37" t="s">
        <v>130</v>
      </c>
      <c r="C81" s="11">
        <f>'Lot 4 BPU'!E83</f>
        <v>0</v>
      </c>
      <c r="D81" s="5">
        <f>3+3</f>
        <v>6</v>
      </c>
      <c r="E81" s="9">
        <f t="shared" si="1"/>
        <v>0</v>
      </c>
    </row>
    <row r="82" spans="2:5" ht="30.75" customHeight="1" x14ac:dyDescent="0.25">
      <c r="B82" s="37" t="s">
        <v>48</v>
      </c>
      <c r="C82" s="11">
        <f>'Lot 4 BPU'!E84</f>
        <v>0</v>
      </c>
      <c r="D82" s="5">
        <f>1+1</f>
        <v>2</v>
      </c>
      <c r="E82" s="9">
        <f t="shared" si="1"/>
        <v>0</v>
      </c>
    </row>
    <row r="83" spans="2:5" ht="30.75" customHeight="1" x14ac:dyDescent="0.25">
      <c r="B83" s="37" t="s">
        <v>131</v>
      </c>
      <c r="C83" s="11">
        <f>'Lot 4 BPU'!E85</f>
        <v>0</v>
      </c>
      <c r="D83" s="5">
        <v>2</v>
      </c>
      <c r="E83" s="9">
        <f t="shared" si="1"/>
        <v>0</v>
      </c>
    </row>
    <row r="84" spans="2:5" ht="30.75" customHeight="1" x14ac:dyDescent="0.25">
      <c r="B84" s="37" t="s">
        <v>232</v>
      </c>
      <c r="C84" s="11">
        <f>'Lot 4 BPU'!E86</f>
        <v>0</v>
      </c>
      <c r="D84" s="5">
        <f>1+1</f>
        <v>2</v>
      </c>
      <c r="E84" s="9">
        <f t="shared" si="1"/>
        <v>0</v>
      </c>
    </row>
    <row r="85" spans="2:5" ht="30.75" customHeight="1" x14ac:dyDescent="0.25">
      <c r="B85" s="37" t="s">
        <v>226</v>
      </c>
      <c r="C85" s="11">
        <f>'Lot 4 BPU'!E87</f>
        <v>0</v>
      </c>
      <c r="D85" s="15">
        <v>2</v>
      </c>
      <c r="E85" s="9">
        <f t="shared" si="1"/>
        <v>0</v>
      </c>
    </row>
    <row r="86" spans="2:5" ht="30.75" customHeight="1" x14ac:dyDescent="0.25">
      <c r="B86" s="37" t="s">
        <v>108</v>
      </c>
      <c r="C86" s="11">
        <f>'Lot 4 BPU'!E88</f>
        <v>0</v>
      </c>
      <c r="D86" s="5">
        <v>1</v>
      </c>
      <c r="E86" s="9">
        <f t="shared" si="1"/>
        <v>0</v>
      </c>
    </row>
    <row r="87" spans="2:5" ht="30.75" customHeight="1" x14ac:dyDescent="0.25">
      <c r="B87" s="37" t="s">
        <v>283</v>
      </c>
      <c r="C87" s="11">
        <f>'Lot 4 BPU'!E89</f>
        <v>0</v>
      </c>
      <c r="D87" s="5">
        <v>1</v>
      </c>
      <c r="E87" s="9">
        <f t="shared" si="1"/>
        <v>0</v>
      </c>
    </row>
    <row r="88" spans="2:5" ht="30.75" customHeight="1" x14ac:dyDescent="0.25">
      <c r="B88" s="37" t="s">
        <v>227</v>
      </c>
      <c r="C88" s="11">
        <f>'Lot 4 BPU'!E90</f>
        <v>0</v>
      </c>
      <c r="D88" s="5">
        <f>1+1</f>
        <v>2</v>
      </c>
      <c r="E88" s="9">
        <f t="shared" si="1"/>
        <v>0</v>
      </c>
    </row>
    <row r="89" spans="2:5" ht="30.75" customHeight="1" x14ac:dyDescent="0.25">
      <c r="B89" s="37" t="s">
        <v>132</v>
      </c>
      <c r="C89" s="11">
        <f>'Lot 4 BPU'!E91</f>
        <v>0</v>
      </c>
      <c r="D89" s="5">
        <v>2</v>
      </c>
      <c r="E89" s="9">
        <f t="shared" si="1"/>
        <v>0</v>
      </c>
    </row>
    <row r="90" spans="2:5" ht="30.75" customHeight="1" x14ac:dyDescent="0.25">
      <c r="B90" s="37" t="s">
        <v>228</v>
      </c>
      <c r="C90" s="11">
        <f>'Lot 4 BPU'!E92</f>
        <v>0</v>
      </c>
      <c r="D90" s="5">
        <f>1+1</f>
        <v>2</v>
      </c>
      <c r="E90" s="9">
        <f t="shared" si="1"/>
        <v>0</v>
      </c>
    </row>
    <row r="91" spans="2:5" ht="30.75" customHeight="1" x14ac:dyDescent="0.25">
      <c r="B91" s="37" t="s">
        <v>133</v>
      </c>
      <c r="C91" s="11">
        <f>'Lot 4 BPU'!E93</f>
        <v>0</v>
      </c>
      <c r="D91" s="5">
        <v>5</v>
      </c>
      <c r="E91" s="9">
        <f t="shared" si="1"/>
        <v>0</v>
      </c>
    </row>
    <row r="92" spans="2:5" ht="30.75" customHeight="1" x14ac:dyDescent="0.25">
      <c r="B92" s="37" t="s">
        <v>134</v>
      </c>
      <c r="C92" s="11">
        <f>'Lot 4 BPU'!E94</f>
        <v>0</v>
      </c>
      <c r="D92" s="5">
        <v>3</v>
      </c>
      <c r="E92" s="9">
        <f t="shared" si="1"/>
        <v>0</v>
      </c>
    </row>
    <row r="93" spans="2:5" ht="30.75" customHeight="1" x14ac:dyDescent="0.25">
      <c r="B93" s="37" t="s">
        <v>135</v>
      </c>
      <c r="C93" s="11">
        <f>'Lot 4 BPU'!E95</f>
        <v>0</v>
      </c>
      <c r="D93" s="5">
        <v>3</v>
      </c>
      <c r="E93" s="9">
        <f t="shared" si="1"/>
        <v>0</v>
      </c>
    </row>
    <row r="94" spans="2:5" ht="30.75" customHeight="1" x14ac:dyDescent="0.25">
      <c r="B94" s="37" t="s">
        <v>136</v>
      </c>
      <c r="C94" s="11">
        <f>'Lot 4 BPU'!E96</f>
        <v>0</v>
      </c>
      <c r="D94" s="5">
        <v>2</v>
      </c>
      <c r="E94" s="9">
        <f t="shared" si="1"/>
        <v>0</v>
      </c>
    </row>
    <row r="95" spans="2:5" ht="30.75" customHeight="1" x14ac:dyDescent="0.25">
      <c r="B95" s="37" t="s">
        <v>51</v>
      </c>
      <c r="C95" s="11">
        <f>'Lot 4 BPU'!E97</f>
        <v>0</v>
      </c>
      <c r="D95" s="5">
        <v>1</v>
      </c>
      <c r="E95" s="9">
        <f t="shared" si="1"/>
        <v>0</v>
      </c>
    </row>
    <row r="96" spans="2:5" ht="30.75" customHeight="1" x14ac:dyDescent="0.25">
      <c r="B96" s="37" t="s">
        <v>244</v>
      </c>
      <c r="C96" s="11">
        <f>'Lot 4 BPU'!E98</f>
        <v>0</v>
      </c>
      <c r="D96" s="5">
        <v>2</v>
      </c>
      <c r="E96" s="9">
        <f t="shared" si="1"/>
        <v>0</v>
      </c>
    </row>
    <row r="97" spans="2:5" ht="30.75" customHeight="1" x14ac:dyDescent="0.25">
      <c r="B97" s="37" t="s">
        <v>137</v>
      </c>
      <c r="C97" s="11">
        <f>'Lot 4 BPU'!E99</f>
        <v>0</v>
      </c>
      <c r="D97" s="5">
        <f>1+1</f>
        <v>2</v>
      </c>
      <c r="E97" s="9">
        <f t="shared" si="1"/>
        <v>0</v>
      </c>
    </row>
    <row r="98" spans="2:5" ht="30.75" customHeight="1" x14ac:dyDescent="0.25">
      <c r="B98" s="37" t="s">
        <v>35</v>
      </c>
      <c r="C98" s="11">
        <f>'Lot 4 BPU'!E100</f>
        <v>0</v>
      </c>
      <c r="D98" s="5">
        <v>3</v>
      </c>
      <c r="E98" s="9">
        <f t="shared" si="1"/>
        <v>0</v>
      </c>
    </row>
    <row r="99" spans="2:5" ht="30.75" customHeight="1" x14ac:dyDescent="0.25">
      <c r="B99" s="37" t="s">
        <v>139</v>
      </c>
      <c r="C99" s="11">
        <f>'Lot 4 BPU'!E101</f>
        <v>0</v>
      </c>
      <c r="D99" s="5">
        <v>1</v>
      </c>
      <c r="E99" s="9">
        <f t="shared" si="1"/>
        <v>0</v>
      </c>
    </row>
    <row r="100" spans="2:5" ht="30.75" customHeight="1" x14ac:dyDescent="0.25">
      <c r="B100" s="37" t="s">
        <v>140</v>
      </c>
      <c r="C100" s="11">
        <f>'Lot 4 BPU'!E102</f>
        <v>0</v>
      </c>
      <c r="D100" s="5">
        <v>2</v>
      </c>
      <c r="E100" s="9">
        <f t="shared" si="1"/>
        <v>0</v>
      </c>
    </row>
    <row r="101" spans="2:5" ht="30.75" customHeight="1" x14ac:dyDescent="0.25">
      <c r="B101" s="39" t="s">
        <v>141</v>
      </c>
      <c r="C101" s="11">
        <f>'Lot 4 BPU'!E103</f>
        <v>0</v>
      </c>
      <c r="D101" s="5">
        <v>1</v>
      </c>
      <c r="E101" s="9">
        <f t="shared" si="1"/>
        <v>0</v>
      </c>
    </row>
    <row r="102" spans="2:5" ht="30.75" customHeight="1" x14ac:dyDescent="0.25">
      <c r="B102" s="39" t="s">
        <v>142</v>
      </c>
      <c r="C102" s="11">
        <f>'Lot 4 BPU'!E104</f>
        <v>0</v>
      </c>
      <c r="D102" s="5">
        <v>1</v>
      </c>
      <c r="E102" s="9">
        <f t="shared" si="1"/>
        <v>0</v>
      </c>
    </row>
    <row r="103" spans="2:5" ht="30.75" customHeight="1" x14ac:dyDescent="0.25">
      <c r="B103" s="37" t="s">
        <v>52</v>
      </c>
      <c r="C103" s="11">
        <f>'Lot 4 BPU'!E105</f>
        <v>0</v>
      </c>
      <c r="D103" s="5">
        <v>2</v>
      </c>
      <c r="E103" s="9">
        <f t="shared" si="1"/>
        <v>0</v>
      </c>
    </row>
    <row r="104" spans="2:5" ht="30.75" customHeight="1" x14ac:dyDescent="0.25">
      <c r="B104" s="37" t="s">
        <v>229</v>
      </c>
      <c r="C104" s="11">
        <f>'Lot 4 BPU'!E106</f>
        <v>0</v>
      </c>
      <c r="D104" s="5">
        <f>2+2</f>
        <v>4</v>
      </c>
      <c r="E104" s="9">
        <f t="shared" si="1"/>
        <v>0</v>
      </c>
    </row>
    <row r="105" spans="2:5" ht="30.75" customHeight="1" x14ac:dyDescent="0.25">
      <c r="B105" s="37" t="s">
        <v>143</v>
      </c>
      <c r="C105" s="11">
        <f>'Lot 4 BPU'!E107</f>
        <v>0</v>
      </c>
      <c r="D105" s="5">
        <v>1</v>
      </c>
      <c r="E105" s="9">
        <f t="shared" si="1"/>
        <v>0</v>
      </c>
    </row>
    <row r="106" spans="2:5" ht="30.75" customHeight="1" x14ac:dyDescent="0.25">
      <c r="B106" s="37" t="s">
        <v>144</v>
      </c>
      <c r="C106" s="11">
        <f>'Lot 4 BPU'!E108</f>
        <v>0</v>
      </c>
      <c r="D106" s="5">
        <v>5</v>
      </c>
      <c r="E106" s="9">
        <f t="shared" si="1"/>
        <v>0</v>
      </c>
    </row>
    <row r="107" spans="2:5" ht="30.75" customHeight="1" x14ac:dyDescent="0.25">
      <c r="B107" s="37" t="s">
        <v>44</v>
      </c>
      <c r="C107" s="11">
        <f>'Lot 4 BPU'!E109</f>
        <v>0</v>
      </c>
      <c r="D107" s="5">
        <f>1+1</f>
        <v>2</v>
      </c>
      <c r="E107" s="9">
        <f t="shared" si="1"/>
        <v>0</v>
      </c>
    </row>
    <row r="108" spans="2:5" ht="30.75" customHeight="1" x14ac:dyDescent="0.25">
      <c r="B108" s="37" t="s">
        <v>145</v>
      </c>
      <c r="C108" s="11">
        <f>'Lot 4 BPU'!E110</f>
        <v>0</v>
      </c>
      <c r="D108" s="5">
        <v>1</v>
      </c>
      <c r="E108" s="9">
        <f t="shared" si="1"/>
        <v>0</v>
      </c>
    </row>
    <row r="109" spans="2:5" ht="30.75" customHeight="1" x14ac:dyDescent="0.25">
      <c r="B109" s="37" t="s">
        <v>146</v>
      </c>
      <c r="C109" s="11">
        <f>'Lot 4 BPU'!E111</f>
        <v>0</v>
      </c>
      <c r="D109" s="5">
        <v>2</v>
      </c>
      <c r="E109" s="9">
        <f t="shared" si="1"/>
        <v>0</v>
      </c>
    </row>
    <row r="110" spans="2:5" ht="30.75" customHeight="1" x14ac:dyDescent="0.25">
      <c r="B110" s="37" t="s">
        <v>147</v>
      </c>
      <c r="C110" s="11">
        <f>'Lot 4 BPU'!E112</f>
        <v>0</v>
      </c>
      <c r="D110" s="5">
        <f>1+1</f>
        <v>2</v>
      </c>
      <c r="E110" s="9">
        <f t="shared" si="1"/>
        <v>0</v>
      </c>
    </row>
    <row r="111" spans="2:5" ht="30.75" customHeight="1" x14ac:dyDescent="0.25">
      <c r="B111" s="37" t="s">
        <v>148</v>
      </c>
      <c r="C111" s="11">
        <f>'Lot 4 BPU'!E113</f>
        <v>0</v>
      </c>
      <c r="D111" s="5">
        <v>2</v>
      </c>
      <c r="E111" s="9">
        <f t="shared" si="1"/>
        <v>0</v>
      </c>
    </row>
    <row r="112" spans="2:5" ht="30.75" customHeight="1" x14ac:dyDescent="0.25">
      <c r="B112" s="37" t="s">
        <v>149</v>
      </c>
      <c r="C112" s="11">
        <f>'Lot 4 BPU'!E114</f>
        <v>0</v>
      </c>
      <c r="D112" s="5">
        <v>3</v>
      </c>
      <c r="E112" s="9">
        <f t="shared" si="1"/>
        <v>0</v>
      </c>
    </row>
    <row r="113" spans="2:6" ht="30.75" customHeight="1" x14ac:dyDescent="0.25">
      <c r="B113" s="37" t="s">
        <v>284</v>
      </c>
      <c r="C113" s="11">
        <f>'Lot 4 BPU'!E115</f>
        <v>0</v>
      </c>
      <c r="D113" s="5">
        <v>3</v>
      </c>
      <c r="E113" s="9">
        <f t="shared" si="1"/>
        <v>0</v>
      </c>
    </row>
    <row r="114" spans="2:6" ht="30.75" customHeight="1" x14ac:dyDescent="0.25">
      <c r="B114" s="37" t="s">
        <v>50</v>
      </c>
      <c r="C114" s="11">
        <f>'Lot 4 BPU'!E116</f>
        <v>0</v>
      </c>
      <c r="D114" s="5">
        <v>2</v>
      </c>
      <c r="E114" s="9">
        <f t="shared" si="1"/>
        <v>0</v>
      </c>
    </row>
    <row r="115" spans="2:6" ht="30.75" customHeight="1" x14ac:dyDescent="0.25">
      <c r="B115" s="37" t="s">
        <v>30</v>
      </c>
      <c r="C115" s="11">
        <f>'Lot 4 BPU'!E117</f>
        <v>0</v>
      </c>
      <c r="D115" s="5">
        <v>3</v>
      </c>
      <c r="E115" s="9">
        <f t="shared" si="1"/>
        <v>0</v>
      </c>
    </row>
    <row r="116" spans="2:6" ht="30.75" customHeight="1" x14ac:dyDescent="0.25">
      <c r="B116" s="37" t="s">
        <v>150</v>
      </c>
      <c r="C116" s="11">
        <f>'Lot 4 BPU'!E118</f>
        <v>0</v>
      </c>
      <c r="D116" s="5">
        <v>1</v>
      </c>
      <c r="E116" s="9">
        <f t="shared" si="1"/>
        <v>0</v>
      </c>
    </row>
    <row r="117" spans="2:6" ht="30.75" customHeight="1" x14ac:dyDescent="0.25">
      <c r="B117" s="37" t="s">
        <v>285</v>
      </c>
      <c r="C117" s="11">
        <f>'Lot 4 BPU'!E119</f>
        <v>0</v>
      </c>
      <c r="D117" s="5">
        <v>3</v>
      </c>
      <c r="E117" s="9">
        <f t="shared" si="1"/>
        <v>0</v>
      </c>
    </row>
    <row r="118" spans="2:6" ht="30.75" customHeight="1" x14ac:dyDescent="0.25">
      <c r="B118" s="37" t="s">
        <v>286</v>
      </c>
      <c r="C118" s="11">
        <f>'Lot 4 BPU'!E120</f>
        <v>0</v>
      </c>
      <c r="D118" s="5">
        <f>2+2</f>
        <v>4</v>
      </c>
      <c r="E118" s="9">
        <f t="shared" si="1"/>
        <v>0</v>
      </c>
    </row>
    <row r="119" spans="2:6" ht="30.75" customHeight="1" x14ac:dyDescent="0.25">
      <c r="B119" s="37" t="s">
        <v>151</v>
      </c>
      <c r="C119" s="11">
        <f>'Lot 4 BPU'!E121</f>
        <v>0</v>
      </c>
      <c r="D119" s="5">
        <v>2</v>
      </c>
      <c r="E119" s="9">
        <f t="shared" si="1"/>
        <v>0</v>
      </c>
    </row>
    <row r="120" spans="2:6" ht="30.75" customHeight="1" x14ac:dyDescent="0.25">
      <c r="B120" s="37" t="s">
        <v>287</v>
      </c>
      <c r="C120" s="11">
        <f>'Lot 4 BPU'!E122</f>
        <v>0</v>
      </c>
      <c r="D120" s="5">
        <f>6+6</f>
        <v>12</v>
      </c>
      <c r="E120" s="9">
        <f t="shared" si="1"/>
        <v>0</v>
      </c>
    </row>
    <row r="121" spans="2:6" ht="30.75" customHeight="1" x14ac:dyDescent="0.25">
      <c r="B121" s="37" t="s">
        <v>152</v>
      </c>
      <c r="C121" s="11">
        <f>'Lot 4 BPU'!E123</f>
        <v>0</v>
      </c>
      <c r="D121" s="5">
        <f>1+1</f>
        <v>2</v>
      </c>
      <c r="E121" s="9">
        <f t="shared" si="1"/>
        <v>0</v>
      </c>
    </row>
    <row r="122" spans="2:6" ht="30.75" customHeight="1" x14ac:dyDescent="0.25">
      <c r="B122" s="37" t="s">
        <v>153</v>
      </c>
      <c r="C122" s="11">
        <f>'Lot 4 BPU'!E124</f>
        <v>0</v>
      </c>
      <c r="D122" s="5">
        <f>2+3+2</f>
        <v>7</v>
      </c>
      <c r="E122" s="9">
        <f t="shared" si="1"/>
        <v>0</v>
      </c>
    </row>
    <row r="123" spans="2:6" ht="30.75" customHeight="1" thickBot="1" x14ac:dyDescent="0.3">
      <c r="B123" s="38" t="s">
        <v>154</v>
      </c>
      <c r="C123" s="25">
        <f>'Lot 4 BPU'!E125</f>
        <v>0</v>
      </c>
      <c r="D123" s="6">
        <v>5</v>
      </c>
      <c r="E123" s="26">
        <f t="shared" si="1"/>
        <v>0</v>
      </c>
    </row>
    <row r="124" spans="2:6" ht="30.75" customHeight="1" thickBot="1" x14ac:dyDescent="0.3">
      <c r="B124" s="81" t="s">
        <v>6</v>
      </c>
      <c r="C124" s="82"/>
      <c r="D124" s="83"/>
      <c r="E124" s="14">
        <f>SUM(E7:E123)</f>
        <v>0</v>
      </c>
      <c r="F124" s="21"/>
    </row>
    <row r="131" spans="6:6" x14ac:dyDescent="0.25">
      <c r="F131" s="21"/>
    </row>
  </sheetData>
  <mergeCells count="4">
    <mergeCell ref="B2:E2"/>
    <mergeCell ref="B4:E4"/>
    <mergeCell ref="C5:E5"/>
    <mergeCell ref="B124:D124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7"/>
  <dimension ref="B1:H128"/>
  <sheetViews>
    <sheetView showGridLines="0" tabSelected="1" zoomScale="90" zoomScaleNormal="90" workbookViewId="0">
      <selection activeCell="J6" sqref="J6"/>
    </sheetView>
  </sheetViews>
  <sheetFormatPr baseColWidth="10" defaultRowHeight="15" x14ac:dyDescent="0.25"/>
  <cols>
    <col min="1" max="1" width="4" customWidth="1"/>
    <col min="2" max="2" width="82.140625" customWidth="1"/>
    <col min="3" max="6" width="22.28515625" customWidth="1"/>
    <col min="7" max="7" width="19.140625" bestFit="1" customWidth="1"/>
  </cols>
  <sheetData>
    <row r="1" spans="2:7" ht="15.75" thickBot="1" x14ac:dyDescent="0.3"/>
    <row r="2" spans="2:7" ht="91.5" customHeight="1" thickBot="1" x14ac:dyDescent="0.3">
      <c r="B2" s="75" t="s">
        <v>330</v>
      </c>
      <c r="C2" s="76"/>
      <c r="D2" s="76"/>
      <c r="E2" s="76"/>
      <c r="F2" s="76"/>
      <c r="G2" s="77"/>
    </row>
    <row r="3" spans="2:7" ht="23.25" customHeight="1" thickBot="1" x14ac:dyDescent="0.3">
      <c r="C3" s="10"/>
      <c r="D3" s="10"/>
      <c r="E3" s="10"/>
      <c r="F3" s="10"/>
    </row>
    <row r="4" spans="2:7" ht="23.25" customHeight="1" thickBot="1" x14ac:dyDescent="0.3">
      <c r="B4" s="72" t="s">
        <v>7</v>
      </c>
      <c r="C4" s="73"/>
      <c r="D4" s="73"/>
      <c r="E4" s="73"/>
      <c r="F4" s="73"/>
      <c r="G4" s="74"/>
    </row>
    <row r="5" spans="2:7" ht="23.25" customHeight="1" thickBot="1" x14ac:dyDescent="0.3">
      <c r="B5" s="56"/>
      <c r="C5" s="56"/>
      <c r="D5" s="56"/>
      <c r="E5" s="56"/>
      <c r="F5" s="56"/>
      <c r="G5" s="56"/>
    </row>
    <row r="6" spans="2:7" ht="23.25" customHeight="1" thickBot="1" x14ac:dyDescent="0.3">
      <c r="B6" s="57" t="s">
        <v>243</v>
      </c>
      <c r="C6" s="78"/>
      <c r="D6" s="79"/>
      <c r="E6" s="79"/>
      <c r="F6" s="79"/>
      <c r="G6" s="80"/>
    </row>
    <row r="7" spans="2:7" ht="22.5" customHeight="1" thickBot="1" x14ac:dyDescent="0.3">
      <c r="C7" s="8"/>
      <c r="D7" s="71"/>
      <c r="E7" s="71"/>
      <c r="F7" s="64"/>
    </row>
    <row r="8" spans="2:7" ht="30.75" customHeight="1" thickBot="1" x14ac:dyDescent="0.3">
      <c r="B8" s="27" t="s">
        <v>0</v>
      </c>
      <c r="C8" s="28" t="s">
        <v>1</v>
      </c>
      <c r="D8" s="28" t="s">
        <v>2</v>
      </c>
      <c r="E8" s="28" t="s">
        <v>3</v>
      </c>
      <c r="F8" s="65" t="s">
        <v>332</v>
      </c>
      <c r="G8" s="29" t="s">
        <v>9</v>
      </c>
    </row>
    <row r="9" spans="2:7" ht="30" customHeight="1" x14ac:dyDescent="0.25">
      <c r="B9" s="40" t="s">
        <v>288</v>
      </c>
      <c r="C9" s="22"/>
      <c r="D9" s="23"/>
      <c r="E9" s="22"/>
      <c r="F9" s="66"/>
      <c r="G9" s="19" t="s">
        <v>220</v>
      </c>
    </row>
    <row r="10" spans="2:7" ht="30" customHeight="1" x14ac:dyDescent="0.25">
      <c r="B10" s="37" t="s">
        <v>240</v>
      </c>
      <c r="C10" s="12"/>
      <c r="D10" s="13"/>
      <c r="E10" s="12"/>
      <c r="F10" s="67"/>
      <c r="G10" s="17" t="s">
        <v>220</v>
      </c>
    </row>
    <row r="11" spans="2:7" ht="30" customHeight="1" x14ac:dyDescent="0.25">
      <c r="B11" s="37" t="s">
        <v>156</v>
      </c>
      <c r="C11" s="12"/>
      <c r="D11" s="13"/>
      <c r="E11" s="12"/>
      <c r="F11" s="67"/>
      <c r="G11" s="17" t="s">
        <v>220</v>
      </c>
    </row>
    <row r="12" spans="2:7" ht="28.5" customHeight="1" x14ac:dyDescent="0.25">
      <c r="B12" s="37" t="s">
        <v>157</v>
      </c>
      <c r="C12" s="12"/>
      <c r="D12" s="13"/>
      <c r="E12" s="12"/>
      <c r="F12" s="67"/>
      <c r="G12" s="17" t="s">
        <v>220</v>
      </c>
    </row>
    <row r="13" spans="2:7" ht="28.5" customHeight="1" x14ac:dyDescent="0.25">
      <c r="B13" s="37" t="s">
        <v>289</v>
      </c>
      <c r="C13" s="12"/>
      <c r="D13" s="13"/>
      <c r="E13" s="12"/>
      <c r="F13" s="67"/>
      <c r="G13" s="17" t="s">
        <v>220</v>
      </c>
    </row>
    <row r="14" spans="2:7" ht="28.5" customHeight="1" x14ac:dyDescent="0.25">
      <c r="B14" s="37" t="s">
        <v>158</v>
      </c>
      <c r="C14" s="12"/>
      <c r="D14" s="13"/>
      <c r="E14" s="12"/>
      <c r="F14" s="67"/>
      <c r="G14" s="17" t="s">
        <v>220</v>
      </c>
    </row>
    <row r="15" spans="2:7" ht="28.5" customHeight="1" x14ac:dyDescent="0.25">
      <c r="B15" s="37" t="s">
        <v>159</v>
      </c>
      <c r="C15" s="12"/>
      <c r="D15" s="13"/>
      <c r="E15" s="12"/>
      <c r="F15" s="67"/>
      <c r="G15" s="17" t="s">
        <v>220</v>
      </c>
    </row>
    <row r="16" spans="2:7" ht="28.5" customHeight="1" x14ac:dyDescent="0.25">
      <c r="B16" s="37" t="s">
        <v>160</v>
      </c>
      <c r="C16" s="12"/>
      <c r="D16" s="13"/>
      <c r="E16" s="12"/>
      <c r="F16" s="67"/>
      <c r="G16" s="17" t="s">
        <v>220</v>
      </c>
    </row>
    <row r="17" spans="2:7" ht="28.5" customHeight="1" x14ac:dyDescent="0.25">
      <c r="B17" s="37" t="s">
        <v>161</v>
      </c>
      <c r="C17" s="12"/>
      <c r="D17" s="13"/>
      <c r="E17" s="12"/>
      <c r="F17" s="67"/>
      <c r="G17" s="17" t="s">
        <v>220</v>
      </c>
    </row>
    <row r="18" spans="2:7" ht="28.5" customHeight="1" x14ac:dyDescent="0.25">
      <c r="B18" s="37" t="s">
        <v>290</v>
      </c>
      <c r="C18" s="12"/>
      <c r="D18" s="13"/>
      <c r="E18" s="12"/>
      <c r="F18" s="67"/>
      <c r="G18" s="17" t="s">
        <v>220</v>
      </c>
    </row>
    <row r="19" spans="2:7" ht="28.5" customHeight="1" x14ac:dyDescent="0.25">
      <c r="B19" s="37" t="s">
        <v>291</v>
      </c>
      <c r="C19" s="12"/>
      <c r="D19" s="13"/>
      <c r="E19" s="12"/>
      <c r="F19" s="67"/>
      <c r="G19" s="17" t="s">
        <v>220</v>
      </c>
    </row>
    <row r="20" spans="2:7" ht="28.5" customHeight="1" x14ac:dyDescent="0.25">
      <c r="B20" s="37" t="s">
        <v>162</v>
      </c>
      <c r="C20" s="12"/>
      <c r="D20" s="13"/>
      <c r="E20" s="12"/>
      <c r="F20" s="67"/>
      <c r="G20" s="17" t="s">
        <v>242</v>
      </c>
    </row>
    <row r="21" spans="2:7" ht="28.5" customHeight="1" x14ac:dyDescent="0.25">
      <c r="B21" s="37" t="s">
        <v>292</v>
      </c>
      <c r="C21" s="12"/>
      <c r="D21" s="13"/>
      <c r="E21" s="12"/>
      <c r="F21" s="67"/>
      <c r="G21" s="17" t="s">
        <v>220</v>
      </c>
    </row>
    <row r="22" spans="2:7" ht="28.5" customHeight="1" x14ac:dyDescent="0.25">
      <c r="B22" s="37" t="s">
        <v>163</v>
      </c>
      <c r="C22" s="12"/>
      <c r="D22" s="13"/>
      <c r="E22" s="12"/>
      <c r="F22" s="67"/>
      <c r="G22" s="17" t="s">
        <v>220</v>
      </c>
    </row>
    <row r="23" spans="2:7" ht="28.5" customHeight="1" x14ac:dyDescent="0.25">
      <c r="B23" s="37" t="s">
        <v>164</v>
      </c>
      <c r="C23" s="12"/>
      <c r="D23" s="13"/>
      <c r="E23" s="12"/>
      <c r="F23" s="67"/>
      <c r="G23" s="17" t="s">
        <v>220</v>
      </c>
    </row>
    <row r="24" spans="2:7" ht="28.5" customHeight="1" x14ac:dyDescent="0.25">
      <c r="B24" s="37" t="s">
        <v>165</v>
      </c>
      <c r="C24" s="12"/>
      <c r="D24" s="13"/>
      <c r="E24" s="12"/>
      <c r="F24" s="67"/>
      <c r="G24" s="17" t="s">
        <v>220</v>
      </c>
    </row>
    <row r="25" spans="2:7" ht="28.5" customHeight="1" x14ac:dyDescent="0.25">
      <c r="B25" s="37" t="s">
        <v>25</v>
      </c>
      <c r="C25" s="12"/>
      <c r="D25" s="13"/>
      <c r="E25" s="12"/>
      <c r="F25" s="67"/>
      <c r="G25" s="17" t="s">
        <v>220</v>
      </c>
    </row>
    <row r="26" spans="2:7" ht="28.5" customHeight="1" x14ac:dyDescent="0.25">
      <c r="B26" s="37" t="s">
        <v>168</v>
      </c>
      <c r="C26" s="12"/>
      <c r="D26" s="13"/>
      <c r="E26" s="12"/>
      <c r="F26" s="67"/>
      <c r="G26" s="17" t="s">
        <v>220</v>
      </c>
    </row>
    <row r="27" spans="2:7" ht="28.5" customHeight="1" x14ac:dyDescent="0.25">
      <c r="B27" s="37" t="s">
        <v>12</v>
      </c>
      <c r="C27" s="12"/>
      <c r="D27" s="13"/>
      <c r="E27" s="12"/>
      <c r="F27" s="67"/>
      <c r="G27" s="17" t="s">
        <v>241</v>
      </c>
    </row>
    <row r="28" spans="2:7" ht="28.5" customHeight="1" x14ac:dyDescent="0.25">
      <c r="B28" s="37" t="s">
        <v>167</v>
      </c>
      <c r="C28" s="12"/>
      <c r="D28" s="13"/>
      <c r="E28" s="12"/>
      <c r="F28" s="67"/>
      <c r="G28" s="17" t="s">
        <v>220</v>
      </c>
    </row>
    <row r="29" spans="2:7" ht="28.5" customHeight="1" x14ac:dyDescent="0.25">
      <c r="B29" s="37" t="s">
        <v>169</v>
      </c>
      <c r="C29" s="12"/>
      <c r="D29" s="13"/>
      <c r="E29" s="12"/>
      <c r="F29" s="67"/>
      <c r="G29" s="17" t="s">
        <v>220</v>
      </c>
    </row>
    <row r="30" spans="2:7" ht="28.5" customHeight="1" x14ac:dyDescent="0.25">
      <c r="B30" s="37" t="s">
        <v>197</v>
      </c>
      <c r="C30" s="12"/>
      <c r="D30" s="13"/>
      <c r="E30" s="12"/>
      <c r="F30" s="67"/>
      <c r="G30" s="17" t="s">
        <v>220</v>
      </c>
    </row>
    <row r="31" spans="2:7" ht="28.5" customHeight="1" x14ac:dyDescent="0.25">
      <c r="B31" s="37" t="s">
        <v>293</v>
      </c>
      <c r="C31" s="12"/>
      <c r="D31" s="13"/>
      <c r="E31" s="12"/>
      <c r="F31" s="67"/>
      <c r="G31" s="17" t="s">
        <v>220</v>
      </c>
    </row>
    <row r="32" spans="2:7" ht="28.5" customHeight="1" x14ac:dyDescent="0.25">
      <c r="B32" s="37" t="s">
        <v>294</v>
      </c>
      <c r="C32" s="12"/>
      <c r="D32" s="13"/>
      <c r="E32" s="12"/>
      <c r="F32" s="67"/>
      <c r="G32" s="17" t="s">
        <v>220</v>
      </c>
    </row>
    <row r="33" spans="2:7" ht="28.5" customHeight="1" x14ac:dyDescent="0.25">
      <c r="B33" s="37" t="s">
        <v>295</v>
      </c>
      <c r="C33" s="12"/>
      <c r="D33" s="13"/>
      <c r="E33" s="12"/>
      <c r="F33" s="67"/>
      <c r="G33" s="17" t="s">
        <v>220</v>
      </c>
    </row>
    <row r="34" spans="2:7" ht="28.5" customHeight="1" x14ac:dyDescent="0.25">
      <c r="B34" s="37" t="s">
        <v>171</v>
      </c>
      <c r="C34" s="12"/>
      <c r="D34" s="13"/>
      <c r="E34" s="12"/>
      <c r="F34" s="67"/>
      <c r="G34" s="17" t="s">
        <v>220</v>
      </c>
    </row>
    <row r="35" spans="2:7" ht="28.5" customHeight="1" x14ac:dyDescent="0.25">
      <c r="B35" s="37" t="s">
        <v>296</v>
      </c>
      <c r="C35" s="12"/>
      <c r="D35" s="13"/>
      <c r="E35" s="12"/>
      <c r="F35" s="67"/>
      <c r="G35" s="17" t="s">
        <v>220</v>
      </c>
    </row>
    <row r="36" spans="2:7" ht="28.5" customHeight="1" x14ac:dyDescent="0.25">
      <c r="B36" s="37" t="s">
        <v>298</v>
      </c>
      <c r="C36" s="12"/>
      <c r="D36" s="13"/>
      <c r="E36" s="12"/>
      <c r="F36" s="67"/>
      <c r="G36" s="17" t="s">
        <v>220</v>
      </c>
    </row>
    <row r="37" spans="2:7" ht="28.5" customHeight="1" x14ac:dyDescent="0.25">
      <c r="B37" s="37" t="s">
        <v>299</v>
      </c>
      <c r="C37" s="12"/>
      <c r="D37" s="13"/>
      <c r="E37" s="12"/>
      <c r="F37" s="67"/>
      <c r="G37" s="17" t="s">
        <v>220</v>
      </c>
    </row>
    <row r="38" spans="2:7" ht="28.5" customHeight="1" x14ac:dyDescent="0.25">
      <c r="B38" s="37" t="s">
        <v>300</v>
      </c>
      <c r="C38" s="12"/>
      <c r="D38" s="13"/>
      <c r="E38" s="12"/>
      <c r="F38" s="67"/>
      <c r="G38" s="17" t="s">
        <v>220</v>
      </c>
    </row>
    <row r="39" spans="2:7" ht="28.5" customHeight="1" x14ac:dyDescent="0.25">
      <c r="B39" s="37" t="s">
        <v>21</v>
      </c>
      <c r="C39" s="12"/>
      <c r="D39" s="13"/>
      <c r="E39" s="12"/>
      <c r="F39" s="67"/>
      <c r="G39" s="17" t="s">
        <v>220</v>
      </c>
    </row>
    <row r="40" spans="2:7" ht="28.5" customHeight="1" x14ac:dyDescent="0.25">
      <c r="B40" s="37" t="s">
        <v>172</v>
      </c>
      <c r="C40" s="12"/>
      <c r="D40" s="13"/>
      <c r="E40" s="12"/>
      <c r="F40" s="67"/>
      <c r="G40" s="17" t="s">
        <v>220</v>
      </c>
    </row>
    <row r="41" spans="2:7" ht="28.5" customHeight="1" x14ac:dyDescent="0.25">
      <c r="B41" s="37" t="s">
        <v>173</v>
      </c>
      <c r="C41" s="12"/>
      <c r="D41" s="13"/>
      <c r="E41" s="12"/>
      <c r="F41" s="67"/>
      <c r="G41" s="17" t="s">
        <v>242</v>
      </c>
    </row>
    <row r="42" spans="2:7" ht="28.5" customHeight="1" x14ac:dyDescent="0.25">
      <c r="B42" s="37" t="s">
        <v>23</v>
      </c>
      <c r="C42" s="12"/>
      <c r="D42" s="13"/>
      <c r="E42" s="12"/>
      <c r="F42" s="67"/>
      <c r="G42" s="17" t="s">
        <v>220</v>
      </c>
    </row>
    <row r="43" spans="2:7" ht="28.5" customHeight="1" x14ac:dyDescent="0.25">
      <c r="B43" s="37" t="s">
        <v>174</v>
      </c>
      <c r="C43" s="12"/>
      <c r="D43" s="13"/>
      <c r="E43" s="12"/>
      <c r="F43" s="67"/>
      <c r="G43" s="17" t="s">
        <v>220</v>
      </c>
    </row>
    <row r="44" spans="2:7" ht="28.5" customHeight="1" x14ac:dyDescent="0.25">
      <c r="B44" s="37" t="s">
        <v>204</v>
      </c>
      <c r="C44" s="12"/>
      <c r="D44" s="13"/>
      <c r="E44" s="12"/>
      <c r="F44" s="67"/>
      <c r="G44" s="17" t="s">
        <v>241</v>
      </c>
    </row>
    <row r="45" spans="2:7" ht="28.5" customHeight="1" x14ac:dyDescent="0.25">
      <c r="B45" s="37" t="s">
        <v>301</v>
      </c>
      <c r="C45" s="12"/>
      <c r="D45" s="13"/>
      <c r="E45" s="12"/>
      <c r="F45" s="67"/>
      <c r="G45" s="17" t="s">
        <v>220</v>
      </c>
    </row>
    <row r="46" spans="2:7" ht="28.5" customHeight="1" x14ac:dyDescent="0.25">
      <c r="B46" s="37" t="s">
        <v>302</v>
      </c>
      <c r="C46" s="12"/>
      <c r="D46" s="13"/>
      <c r="E46" s="12"/>
      <c r="F46" s="67"/>
      <c r="G46" s="17" t="s">
        <v>220</v>
      </c>
    </row>
    <row r="47" spans="2:7" ht="28.5" customHeight="1" x14ac:dyDescent="0.25">
      <c r="B47" s="37" t="s">
        <v>175</v>
      </c>
      <c r="C47" s="12"/>
      <c r="D47" s="13"/>
      <c r="E47" s="12"/>
      <c r="F47" s="67"/>
      <c r="G47" s="17" t="s">
        <v>241</v>
      </c>
    </row>
    <row r="48" spans="2:7" ht="28.5" customHeight="1" x14ac:dyDescent="0.25">
      <c r="B48" s="37" t="s">
        <v>176</v>
      </c>
      <c r="C48" s="12"/>
      <c r="D48" s="13"/>
      <c r="E48" s="12"/>
      <c r="F48" s="67"/>
      <c r="G48" s="17" t="s">
        <v>241</v>
      </c>
    </row>
    <row r="49" spans="2:7" ht="28.5" customHeight="1" x14ac:dyDescent="0.25">
      <c r="B49" s="37" t="s">
        <v>177</v>
      </c>
      <c r="C49" s="12"/>
      <c r="D49" s="13"/>
      <c r="E49" s="12"/>
      <c r="F49" s="67"/>
      <c r="G49" s="17" t="s">
        <v>220</v>
      </c>
    </row>
    <row r="50" spans="2:7" ht="28.5" customHeight="1" x14ac:dyDescent="0.25">
      <c r="B50" s="37" t="s">
        <v>178</v>
      </c>
      <c r="C50" s="12"/>
      <c r="D50" s="13"/>
      <c r="E50" s="12"/>
      <c r="F50" s="67"/>
      <c r="G50" s="17" t="s">
        <v>241</v>
      </c>
    </row>
    <row r="51" spans="2:7" ht="28.5" customHeight="1" x14ac:dyDescent="0.25">
      <c r="B51" s="37" t="s">
        <v>179</v>
      </c>
      <c r="C51" s="12"/>
      <c r="D51" s="13"/>
      <c r="E51" s="12"/>
      <c r="F51" s="67"/>
      <c r="G51" s="17" t="s">
        <v>241</v>
      </c>
    </row>
    <row r="52" spans="2:7" ht="28.5" customHeight="1" x14ac:dyDescent="0.25">
      <c r="B52" s="37" t="s">
        <v>180</v>
      </c>
      <c r="C52" s="12"/>
      <c r="D52" s="13"/>
      <c r="E52" s="12"/>
      <c r="F52" s="67"/>
      <c r="G52" s="17" t="s">
        <v>220</v>
      </c>
    </row>
    <row r="53" spans="2:7" ht="28.5" customHeight="1" x14ac:dyDescent="0.25">
      <c r="B53" s="37" t="s">
        <v>181</v>
      </c>
      <c r="C53" s="12"/>
      <c r="D53" s="13"/>
      <c r="E53" s="12"/>
      <c r="F53" s="67"/>
      <c r="G53" s="17" t="s">
        <v>220</v>
      </c>
    </row>
    <row r="54" spans="2:7" ht="28.5" customHeight="1" x14ac:dyDescent="0.25">
      <c r="B54" s="48" t="s">
        <v>182</v>
      </c>
      <c r="C54" s="12"/>
      <c r="D54" s="13"/>
      <c r="E54" s="12"/>
      <c r="F54" s="67"/>
      <c r="G54" s="17" t="s">
        <v>220</v>
      </c>
    </row>
    <row r="55" spans="2:7" ht="28.5" customHeight="1" x14ac:dyDescent="0.25">
      <c r="B55" s="37" t="s">
        <v>303</v>
      </c>
      <c r="C55" s="12"/>
      <c r="D55" s="13"/>
      <c r="E55" s="12"/>
      <c r="F55" s="67"/>
      <c r="G55" s="17" t="s">
        <v>241</v>
      </c>
    </row>
    <row r="56" spans="2:7" ht="28.5" customHeight="1" x14ac:dyDescent="0.25">
      <c r="B56" s="37" t="s">
        <v>304</v>
      </c>
      <c r="C56" s="12"/>
      <c r="D56" s="13"/>
      <c r="E56" s="12"/>
      <c r="F56" s="67"/>
      <c r="G56" s="17" t="s">
        <v>242</v>
      </c>
    </row>
    <row r="57" spans="2:7" ht="28.5" customHeight="1" x14ac:dyDescent="0.25">
      <c r="B57" s="37" t="s">
        <v>305</v>
      </c>
      <c r="C57" s="12"/>
      <c r="D57" s="13"/>
      <c r="E57" s="12"/>
      <c r="F57" s="67"/>
      <c r="G57" s="17" t="s">
        <v>242</v>
      </c>
    </row>
    <row r="58" spans="2:7" ht="28.5" customHeight="1" x14ac:dyDescent="0.25">
      <c r="B58" s="37" t="s">
        <v>183</v>
      </c>
      <c r="C58" s="12"/>
      <c r="D58" s="13"/>
      <c r="E58" s="12"/>
      <c r="F58" s="67"/>
      <c r="G58" s="17" t="s">
        <v>220</v>
      </c>
    </row>
    <row r="59" spans="2:7" ht="28.5" customHeight="1" x14ac:dyDescent="0.25">
      <c r="B59" s="37" t="s">
        <v>184</v>
      </c>
      <c r="C59" s="12"/>
      <c r="D59" s="13"/>
      <c r="E59" s="12"/>
      <c r="F59" s="67"/>
      <c r="G59" s="17" t="s">
        <v>220</v>
      </c>
    </row>
    <row r="60" spans="2:7" ht="28.5" customHeight="1" x14ac:dyDescent="0.25">
      <c r="B60" s="37" t="s">
        <v>185</v>
      </c>
      <c r="C60" s="12"/>
      <c r="D60" s="13"/>
      <c r="E60" s="12"/>
      <c r="F60" s="67"/>
      <c r="G60" s="17" t="s">
        <v>242</v>
      </c>
    </row>
    <row r="61" spans="2:7" ht="28.5" customHeight="1" x14ac:dyDescent="0.25">
      <c r="B61" s="37" t="s">
        <v>15</v>
      </c>
      <c r="C61" s="12"/>
      <c r="D61" s="13"/>
      <c r="E61" s="12"/>
      <c r="F61" s="67"/>
      <c r="G61" s="17" t="s">
        <v>242</v>
      </c>
    </row>
    <row r="62" spans="2:7" ht="28.5" customHeight="1" x14ac:dyDescent="0.25">
      <c r="B62" s="37" t="s">
        <v>14</v>
      </c>
      <c r="C62" s="12"/>
      <c r="D62" s="13"/>
      <c r="E62" s="12"/>
      <c r="F62" s="67"/>
      <c r="G62" s="17" t="s">
        <v>242</v>
      </c>
    </row>
    <row r="63" spans="2:7" ht="28.5" customHeight="1" x14ac:dyDescent="0.25">
      <c r="B63" s="37" t="s">
        <v>20</v>
      </c>
      <c r="C63" s="12"/>
      <c r="D63" s="13"/>
      <c r="E63" s="12"/>
      <c r="F63" s="67"/>
      <c r="G63" s="17" t="s">
        <v>220</v>
      </c>
    </row>
    <row r="64" spans="2:7" ht="28.5" customHeight="1" x14ac:dyDescent="0.25">
      <c r="B64" s="37" t="s">
        <v>186</v>
      </c>
      <c r="C64" s="12"/>
      <c r="D64" s="13"/>
      <c r="E64" s="12"/>
      <c r="F64" s="67"/>
      <c r="G64" s="17" t="s">
        <v>220</v>
      </c>
    </row>
    <row r="65" spans="2:7" ht="28.5" customHeight="1" x14ac:dyDescent="0.25">
      <c r="B65" s="37" t="s">
        <v>187</v>
      </c>
      <c r="C65" s="12"/>
      <c r="D65" s="13"/>
      <c r="E65" s="12"/>
      <c r="F65" s="67"/>
      <c r="G65" s="17" t="s">
        <v>220</v>
      </c>
    </row>
    <row r="66" spans="2:7" ht="28.5" customHeight="1" x14ac:dyDescent="0.25">
      <c r="B66" s="37" t="s">
        <v>188</v>
      </c>
      <c r="C66" s="12"/>
      <c r="D66" s="13"/>
      <c r="E66" s="12"/>
      <c r="F66" s="67"/>
      <c r="G66" s="17" t="s">
        <v>220</v>
      </c>
    </row>
    <row r="67" spans="2:7" ht="28.5" customHeight="1" x14ac:dyDescent="0.25">
      <c r="B67" s="37" t="s">
        <v>306</v>
      </c>
      <c r="C67" s="12"/>
      <c r="D67" s="13"/>
      <c r="E67" s="12"/>
      <c r="F67" s="67"/>
      <c r="G67" s="17" t="s">
        <v>241</v>
      </c>
    </row>
    <row r="68" spans="2:7" ht="28.5" customHeight="1" x14ac:dyDescent="0.25">
      <c r="B68" s="37" t="s">
        <v>189</v>
      </c>
      <c r="C68" s="12"/>
      <c r="D68" s="13"/>
      <c r="E68" s="12"/>
      <c r="F68" s="67"/>
      <c r="G68" s="17" t="s">
        <v>241</v>
      </c>
    </row>
    <row r="69" spans="2:7" ht="28.5" customHeight="1" x14ac:dyDescent="0.25">
      <c r="B69" s="37" t="s">
        <v>190</v>
      </c>
      <c r="C69" s="12"/>
      <c r="D69" s="13"/>
      <c r="E69" s="12"/>
      <c r="F69" s="67"/>
      <c r="G69" s="17" t="s">
        <v>220</v>
      </c>
    </row>
    <row r="70" spans="2:7" ht="28.5" customHeight="1" x14ac:dyDescent="0.25">
      <c r="B70" s="37" t="s">
        <v>191</v>
      </c>
      <c r="C70" s="12"/>
      <c r="D70" s="13"/>
      <c r="E70" s="12"/>
      <c r="F70" s="67"/>
      <c r="G70" s="17" t="s">
        <v>220</v>
      </c>
    </row>
    <row r="71" spans="2:7" ht="28.5" customHeight="1" x14ac:dyDescent="0.25">
      <c r="B71" s="37" t="s">
        <v>192</v>
      </c>
      <c r="C71" s="12"/>
      <c r="D71" s="13"/>
      <c r="E71" s="12"/>
      <c r="F71" s="67"/>
      <c r="G71" s="17" t="s">
        <v>220</v>
      </c>
    </row>
    <row r="72" spans="2:7" ht="28.5" customHeight="1" x14ac:dyDescent="0.25">
      <c r="B72" s="37" t="s">
        <v>18</v>
      </c>
      <c r="C72" s="12"/>
      <c r="D72" s="13"/>
      <c r="E72" s="12"/>
      <c r="F72" s="67"/>
      <c r="G72" s="17" t="s">
        <v>220</v>
      </c>
    </row>
    <row r="73" spans="2:7" ht="28.5" customHeight="1" x14ac:dyDescent="0.25">
      <c r="B73" s="37" t="s">
        <v>17</v>
      </c>
      <c r="C73" s="12"/>
      <c r="D73" s="13"/>
      <c r="E73" s="12"/>
      <c r="F73" s="67"/>
      <c r="G73" s="17" t="s">
        <v>220</v>
      </c>
    </row>
    <row r="74" spans="2:7" ht="28.5" customHeight="1" x14ac:dyDescent="0.25">
      <c r="B74" s="37" t="s">
        <v>22</v>
      </c>
      <c r="C74" s="12"/>
      <c r="D74" s="13"/>
      <c r="E74" s="12"/>
      <c r="F74" s="67"/>
      <c r="G74" s="17" t="s">
        <v>220</v>
      </c>
    </row>
    <row r="75" spans="2:7" ht="28.5" customHeight="1" x14ac:dyDescent="0.25">
      <c r="B75" s="37" t="s">
        <v>19</v>
      </c>
      <c r="C75" s="12"/>
      <c r="D75" s="13"/>
      <c r="E75" s="12"/>
      <c r="F75" s="67"/>
      <c r="G75" s="17" t="s">
        <v>220</v>
      </c>
    </row>
    <row r="76" spans="2:7" ht="28.5" customHeight="1" x14ac:dyDescent="0.25">
      <c r="B76" s="37" t="s">
        <v>24</v>
      </c>
      <c r="C76" s="12"/>
      <c r="D76" s="13"/>
      <c r="E76" s="12"/>
      <c r="F76" s="67"/>
      <c r="G76" s="17" t="s">
        <v>220</v>
      </c>
    </row>
    <row r="77" spans="2:7" ht="28.5" customHeight="1" x14ac:dyDescent="0.25">
      <c r="B77" s="37" t="s">
        <v>193</v>
      </c>
      <c r="C77" s="12"/>
      <c r="D77" s="13"/>
      <c r="E77" s="12"/>
      <c r="F77" s="67"/>
      <c r="G77" s="17" t="s">
        <v>220</v>
      </c>
    </row>
    <row r="78" spans="2:7" ht="28.5" customHeight="1" x14ac:dyDescent="0.25">
      <c r="B78" s="37" t="s">
        <v>307</v>
      </c>
      <c r="C78" s="12"/>
      <c r="D78" s="13"/>
      <c r="E78" s="12"/>
      <c r="F78" s="67"/>
      <c r="G78" s="17" t="s">
        <v>220</v>
      </c>
    </row>
    <row r="79" spans="2:7" ht="28.5" customHeight="1" x14ac:dyDescent="0.25">
      <c r="B79" s="37" t="s">
        <v>308</v>
      </c>
      <c r="C79" s="12"/>
      <c r="D79" s="13"/>
      <c r="E79" s="12"/>
      <c r="F79" s="67"/>
      <c r="G79" s="17" t="s">
        <v>241</v>
      </c>
    </row>
    <row r="80" spans="2:7" ht="28.5" customHeight="1" x14ac:dyDescent="0.25">
      <c r="B80" s="37" t="s">
        <v>309</v>
      </c>
      <c r="C80" s="12"/>
      <c r="D80" s="13"/>
      <c r="E80" s="12"/>
      <c r="F80" s="67"/>
      <c r="G80" s="17" t="s">
        <v>220</v>
      </c>
    </row>
    <row r="81" spans="2:7" ht="28.5" customHeight="1" x14ac:dyDescent="0.25">
      <c r="B81" s="37" t="s">
        <v>310</v>
      </c>
      <c r="C81" s="12"/>
      <c r="D81" s="13"/>
      <c r="E81" s="12"/>
      <c r="F81" s="67"/>
      <c r="G81" s="17" t="s">
        <v>220</v>
      </c>
    </row>
    <row r="82" spans="2:7" ht="28.5" customHeight="1" x14ac:dyDescent="0.25">
      <c r="B82" s="37" t="s">
        <v>195</v>
      </c>
      <c r="C82" s="12"/>
      <c r="D82" s="13"/>
      <c r="E82" s="12"/>
      <c r="F82" s="67"/>
      <c r="G82" s="17" t="s">
        <v>220</v>
      </c>
    </row>
    <row r="83" spans="2:7" ht="28.5" customHeight="1" x14ac:dyDescent="0.25">
      <c r="B83" s="37" t="s">
        <v>311</v>
      </c>
      <c r="C83" s="12"/>
      <c r="D83" s="13"/>
      <c r="E83" s="12"/>
      <c r="F83" s="67"/>
      <c r="G83" s="17" t="s">
        <v>220</v>
      </c>
    </row>
    <row r="84" spans="2:7" ht="28.5" customHeight="1" x14ac:dyDescent="0.25">
      <c r="B84" s="37" t="s">
        <v>196</v>
      </c>
      <c r="C84" s="12"/>
      <c r="D84" s="13"/>
      <c r="E84" s="12"/>
      <c r="F84" s="67"/>
      <c r="G84" s="17" t="s">
        <v>241</v>
      </c>
    </row>
    <row r="85" spans="2:7" ht="28.5" customHeight="1" x14ac:dyDescent="0.25">
      <c r="B85" s="37" t="s">
        <v>198</v>
      </c>
      <c r="C85" s="12"/>
      <c r="D85" s="13"/>
      <c r="E85" s="12"/>
      <c r="F85" s="67"/>
      <c r="G85" s="17" t="s">
        <v>220</v>
      </c>
    </row>
    <row r="86" spans="2:7" ht="28.5" customHeight="1" x14ac:dyDescent="0.25">
      <c r="B86" s="37" t="s">
        <v>155</v>
      </c>
      <c r="C86" s="12"/>
      <c r="D86" s="13"/>
      <c r="E86" s="12"/>
      <c r="F86" s="67"/>
      <c r="G86" s="17" t="s">
        <v>220</v>
      </c>
    </row>
    <row r="87" spans="2:7" ht="28.5" customHeight="1" x14ac:dyDescent="0.25">
      <c r="B87" s="37" t="s">
        <v>200</v>
      </c>
      <c r="C87" s="12"/>
      <c r="D87" s="13"/>
      <c r="E87" s="12"/>
      <c r="F87" s="67"/>
      <c r="G87" s="17" t="s">
        <v>220</v>
      </c>
    </row>
    <row r="88" spans="2:7" ht="28.5" customHeight="1" x14ac:dyDescent="0.25">
      <c r="B88" s="37" t="s">
        <v>312</v>
      </c>
      <c r="C88" s="12"/>
      <c r="D88" s="13"/>
      <c r="E88" s="12"/>
      <c r="F88" s="67"/>
      <c r="G88" s="17" t="s">
        <v>220</v>
      </c>
    </row>
    <row r="89" spans="2:7" ht="28.5" customHeight="1" x14ac:dyDescent="0.25">
      <c r="B89" s="37" t="s">
        <v>313</v>
      </c>
      <c r="C89" s="12"/>
      <c r="D89" s="13"/>
      <c r="E89" s="12"/>
      <c r="F89" s="67"/>
      <c r="G89" s="17" t="s">
        <v>220</v>
      </c>
    </row>
    <row r="90" spans="2:7" ht="28.5" customHeight="1" x14ac:dyDescent="0.25">
      <c r="B90" s="37" t="s">
        <v>199</v>
      </c>
      <c r="C90" s="12"/>
      <c r="D90" s="13"/>
      <c r="E90" s="12"/>
      <c r="F90" s="67"/>
      <c r="G90" s="17" t="s">
        <v>241</v>
      </c>
    </row>
    <row r="91" spans="2:7" ht="28.5" customHeight="1" x14ac:dyDescent="0.25">
      <c r="B91" s="37" t="s">
        <v>170</v>
      </c>
      <c r="C91" s="12"/>
      <c r="D91" s="13"/>
      <c r="E91" s="12"/>
      <c r="F91" s="67"/>
      <c r="G91" s="17" t="s">
        <v>220</v>
      </c>
    </row>
    <row r="92" spans="2:7" ht="28.5" customHeight="1" x14ac:dyDescent="0.25">
      <c r="B92" s="37" t="s">
        <v>314</v>
      </c>
      <c r="C92" s="12"/>
      <c r="D92" s="13"/>
      <c r="E92" s="12"/>
      <c r="F92" s="67"/>
      <c r="G92" s="17" t="s">
        <v>220</v>
      </c>
    </row>
    <row r="93" spans="2:7" ht="28.5" customHeight="1" x14ac:dyDescent="0.25">
      <c r="B93" s="37" t="s">
        <v>202</v>
      </c>
      <c r="C93" s="12"/>
      <c r="D93" s="13"/>
      <c r="E93" s="12"/>
      <c r="F93" s="67"/>
      <c r="G93" s="17" t="s">
        <v>220</v>
      </c>
    </row>
    <row r="94" spans="2:7" ht="28.5" customHeight="1" x14ac:dyDescent="0.25">
      <c r="B94" s="37" t="s">
        <v>297</v>
      </c>
      <c r="C94" s="12"/>
      <c r="D94" s="13"/>
      <c r="E94" s="12"/>
      <c r="F94" s="67"/>
      <c r="G94" s="17" t="s">
        <v>220</v>
      </c>
    </row>
    <row r="95" spans="2:7" ht="28.5" customHeight="1" x14ac:dyDescent="0.25">
      <c r="B95" s="37" t="s">
        <v>45</v>
      </c>
      <c r="C95" s="12"/>
      <c r="D95" s="13"/>
      <c r="E95" s="12"/>
      <c r="F95" s="67"/>
      <c r="G95" s="17" t="s">
        <v>220</v>
      </c>
    </row>
    <row r="96" spans="2:7" ht="28.5" customHeight="1" x14ac:dyDescent="0.25">
      <c r="B96" s="37" t="s">
        <v>203</v>
      </c>
      <c r="C96" s="12"/>
      <c r="D96" s="13"/>
      <c r="E96" s="12"/>
      <c r="F96" s="67"/>
      <c r="G96" s="17" t="s">
        <v>220</v>
      </c>
    </row>
    <row r="97" spans="2:7" ht="28.5" customHeight="1" x14ac:dyDescent="0.25">
      <c r="B97" s="37" t="s">
        <v>315</v>
      </c>
      <c r="C97" s="12"/>
      <c r="D97" s="13"/>
      <c r="E97" s="12"/>
      <c r="F97" s="67"/>
      <c r="G97" s="17" t="s">
        <v>220</v>
      </c>
    </row>
    <row r="98" spans="2:7" ht="28.5" customHeight="1" x14ac:dyDescent="0.25">
      <c r="B98" s="37" t="s">
        <v>233</v>
      </c>
      <c r="C98" s="12"/>
      <c r="D98" s="13"/>
      <c r="E98" s="12"/>
      <c r="F98" s="67"/>
      <c r="G98" s="17" t="s">
        <v>220</v>
      </c>
    </row>
    <row r="99" spans="2:7" ht="28.5" customHeight="1" x14ac:dyDescent="0.25">
      <c r="B99" s="37" t="s">
        <v>205</v>
      </c>
      <c r="C99" s="12"/>
      <c r="D99" s="13"/>
      <c r="E99" s="12"/>
      <c r="F99" s="67"/>
      <c r="G99" s="17" t="s">
        <v>220</v>
      </c>
    </row>
    <row r="100" spans="2:7" ht="28.5" customHeight="1" x14ac:dyDescent="0.25">
      <c r="B100" s="37" t="s">
        <v>206</v>
      </c>
      <c r="C100" s="12"/>
      <c r="D100" s="13"/>
      <c r="E100" s="12"/>
      <c r="F100" s="67"/>
      <c r="G100" s="17" t="s">
        <v>220</v>
      </c>
    </row>
    <row r="101" spans="2:7" ht="28.5" customHeight="1" x14ac:dyDescent="0.25">
      <c r="B101" s="37" t="s">
        <v>316</v>
      </c>
      <c r="C101" s="12"/>
      <c r="D101" s="13"/>
      <c r="E101" s="12"/>
      <c r="F101" s="67"/>
      <c r="G101" s="17" t="s">
        <v>220</v>
      </c>
    </row>
    <row r="102" spans="2:7" ht="28.5" customHeight="1" x14ac:dyDescent="0.25">
      <c r="B102" s="37" t="s">
        <v>207</v>
      </c>
      <c r="C102" s="12"/>
      <c r="D102" s="13"/>
      <c r="E102" s="12"/>
      <c r="F102" s="67"/>
      <c r="G102" s="17" t="s">
        <v>220</v>
      </c>
    </row>
    <row r="103" spans="2:7" ht="28.5" customHeight="1" x14ac:dyDescent="0.25">
      <c r="B103" s="37" t="s">
        <v>317</v>
      </c>
      <c r="C103" s="12"/>
      <c r="D103" s="13"/>
      <c r="E103" s="12"/>
      <c r="F103" s="67"/>
      <c r="G103" s="17" t="s">
        <v>241</v>
      </c>
    </row>
    <row r="104" spans="2:7" ht="28.5" customHeight="1" x14ac:dyDescent="0.25">
      <c r="B104" s="37" t="s">
        <v>208</v>
      </c>
      <c r="C104" s="12"/>
      <c r="D104" s="13"/>
      <c r="E104" s="12"/>
      <c r="F104" s="67"/>
      <c r="G104" s="17" t="s">
        <v>220</v>
      </c>
    </row>
    <row r="105" spans="2:7" ht="28.5" customHeight="1" x14ac:dyDescent="0.25">
      <c r="B105" s="37" t="s">
        <v>209</v>
      </c>
      <c r="C105" s="12"/>
      <c r="D105" s="13"/>
      <c r="E105" s="12"/>
      <c r="F105" s="67"/>
      <c r="G105" s="17" t="s">
        <v>220</v>
      </c>
    </row>
    <row r="106" spans="2:7" ht="28.5" customHeight="1" x14ac:dyDescent="0.25">
      <c r="B106" s="37" t="s">
        <v>194</v>
      </c>
      <c r="C106" s="12"/>
      <c r="D106" s="13"/>
      <c r="E106" s="12"/>
      <c r="F106" s="67"/>
      <c r="G106" s="17" t="s">
        <v>220</v>
      </c>
    </row>
    <row r="107" spans="2:7" ht="28.5" customHeight="1" x14ac:dyDescent="0.25">
      <c r="B107" s="37" t="s">
        <v>318</v>
      </c>
      <c r="C107" s="12"/>
      <c r="D107" s="13"/>
      <c r="E107" s="12"/>
      <c r="F107" s="67"/>
      <c r="G107" s="17" t="s">
        <v>220</v>
      </c>
    </row>
    <row r="108" spans="2:7" ht="28.5" customHeight="1" x14ac:dyDescent="0.25">
      <c r="B108" s="37" t="s">
        <v>10</v>
      </c>
      <c r="C108" s="12"/>
      <c r="D108" s="13"/>
      <c r="E108" s="12"/>
      <c r="F108" s="67"/>
      <c r="G108" s="17" t="s">
        <v>220</v>
      </c>
    </row>
    <row r="109" spans="2:7" ht="28.5" customHeight="1" x14ac:dyDescent="0.25">
      <c r="B109" s="37" t="s">
        <v>13</v>
      </c>
      <c r="C109" s="12"/>
      <c r="D109" s="13"/>
      <c r="E109" s="12"/>
      <c r="F109" s="67"/>
      <c r="G109" s="17" t="s">
        <v>220</v>
      </c>
    </row>
    <row r="110" spans="2:7" ht="28.5" customHeight="1" x14ac:dyDescent="0.25">
      <c r="B110" s="37" t="s">
        <v>210</v>
      </c>
      <c r="C110" s="12"/>
      <c r="D110" s="13"/>
      <c r="E110" s="12"/>
      <c r="F110" s="67"/>
      <c r="G110" s="17" t="s">
        <v>220</v>
      </c>
    </row>
    <row r="111" spans="2:7" ht="28.5" customHeight="1" x14ac:dyDescent="0.25">
      <c r="B111" s="37" t="s">
        <v>211</v>
      </c>
      <c r="C111" s="12"/>
      <c r="D111" s="13"/>
      <c r="E111" s="12"/>
      <c r="F111" s="67"/>
      <c r="G111" s="17" t="s">
        <v>241</v>
      </c>
    </row>
    <row r="112" spans="2:7" ht="28.5" customHeight="1" x14ac:dyDescent="0.25">
      <c r="B112" s="37" t="s">
        <v>201</v>
      </c>
      <c r="C112" s="12"/>
      <c r="D112" s="13"/>
      <c r="E112" s="12"/>
      <c r="F112" s="67"/>
      <c r="G112" s="17" t="s">
        <v>220</v>
      </c>
    </row>
    <row r="113" spans="2:8" ht="28.5" customHeight="1" x14ac:dyDescent="0.25">
      <c r="B113" s="37" t="s">
        <v>212</v>
      </c>
      <c r="C113" s="12"/>
      <c r="D113" s="13"/>
      <c r="E113" s="12"/>
      <c r="F113" s="67"/>
      <c r="G113" s="17" t="s">
        <v>220</v>
      </c>
    </row>
    <row r="114" spans="2:8" ht="28.5" customHeight="1" x14ac:dyDescent="0.25">
      <c r="B114" s="37" t="s">
        <v>166</v>
      </c>
      <c r="C114" s="12"/>
      <c r="D114" s="13"/>
      <c r="E114" s="12"/>
      <c r="F114" s="67"/>
      <c r="G114" s="17" t="s">
        <v>220</v>
      </c>
    </row>
    <row r="115" spans="2:8" ht="28.5" customHeight="1" x14ac:dyDescent="0.25">
      <c r="B115" s="37" t="s">
        <v>213</v>
      </c>
      <c r="C115" s="12"/>
      <c r="D115" s="13"/>
      <c r="E115" s="12"/>
      <c r="F115" s="67"/>
      <c r="G115" s="17" t="s">
        <v>220</v>
      </c>
    </row>
    <row r="116" spans="2:8" ht="28.5" customHeight="1" x14ac:dyDescent="0.25">
      <c r="B116" s="37" t="s">
        <v>215</v>
      </c>
      <c r="C116" s="12"/>
      <c r="D116" s="13"/>
      <c r="E116" s="12"/>
      <c r="F116" s="67"/>
      <c r="G116" s="17" t="s">
        <v>220</v>
      </c>
      <c r="H116" s="58"/>
    </row>
    <row r="117" spans="2:8" ht="28.5" customHeight="1" x14ac:dyDescent="0.25">
      <c r="B117" s="37" t="s">
        <v>216</v>
      </c>
      <c r="C117" s="12"/>
      <c r="D117" s="13"/>
      <c r="E117" s="12"/>
      <c r="F117" s="67"/>
      <c r="G117" s="17" t="s">
        <v>220</v>
      </c>
    </row>
    <row r="118" spans="2:8" ht="28.5" customHeight="1" x14ac:dyDescent="0.25">
      <c r="B118" s="37" t="s">
        <v>217</v>
      </c>
      <c r="C118" s="12"/>
      <c r="D118" s="13"/>
      <c r="E118" s="12"/>
      <c r="F118" s="67"/>
      <c r="G118" s="17" t="s">
        <v>220</v>
      </c>
    </row>
    <row r="119" spans="2:8" ht="28.5" customHeight="1" x14ac:dyDescent="0.25">
      <c r="B119" s="37" t="s">
        <v>11</v>
      </c>
      <c r="C119" s="12"/>
      <c r="D119" s="13"/>
      <c r="E119" s="12"/>
      <c r="F119" s="67"/>
      <c r="G119" s="17" t="s">
        <v>220</v>
      </c>
    </row>
    <row r="120" spans="2:8" ht="28.5" customHeight="1" x14ac:dyDescent="0.25">
      <c r="B120" s="37" t="s">
        <v>218</v>
      </c>
      <c r="C120" s="12"/>
      <c r="D120" s="13"/>
      <c r="E120" s="12"/>
      <c r="F120" s="67"/>
      <c r="G120" s="17" t="s">
        <v>220</v>
      </c>
    </row>
    <row r="121" spans="2:8" ht="28.5" customHeight="1" x14ac:dyDescent="0.25">
      <c r="B121" s="37" t="s">
        <v>16</v>
      </c>
      <c r="C121" s="12"/>
      <c r="D121" s="13"/>
      <c r="E121" s="12"/>
      <c r="F121" s="67"/>
      <c r="G121" s="17" t="s">
        <v>220</v>
      </c>
    </row>
    <row r="122" spans="2:8" ht="28.5" customHeight="1" x14ac:dyDescent="0.25">
      <c r="B122" s="37" t="s">
        <v>214</v>
      </c>
      <c r="C122" s="12"/>
      <c r="D122" s="13"/>
      <c r="E122" s="12"/>
      <c r="F122" s="67"/>
      <c r="G122" s="17" t="s">
        <v>220</v>
      </c>
    </row>
    <row r="123" spans="2:8" ht="28.5" customHeight="1" x14ac:dyDescent="0.25">
      <c r="B123" s="37" t="s">
        <v>319</v>
      </c>
      <c r="C123" s="12"/>
      <c r="D123" s="13"/>
      <c r="E123" s="12"/>
      <c r="F123" s="67"/>
      <c r="G123" s="17" t="s">
        <v>220</v>
      </c>
    </row>
    <row r="124" spans="2:8" ht="28.5" customHeight="1" x14ac:dyDescent="0.25">
      <c r="B124" s="37" t="s">
        <v>219</v>
      </c>
      <c r="C124" s="12"/>
      <c r="D124" s="13"/>
      <c r="E124" s="12"/>
      <c r="F124" s="67"/>
      <c r="G124" s="17" t="s">
        <v>220</v>
      </c>
    </row>
    <row r="125" spans="2:8" ht="28.5" customHeight="1" x14ac:dyDescent="0.25">
      <c r="B125" s="37" t="s">
        <v>321</v>
      </c>
      <c r="C125" s="12"/>
      <c r="D125" s="13"/>
      <c r="E125" s="12"/>
      <c r="F125" s="67"/>
      <c r="G125" s="17" t="s">
        <v>220</v>
      </c>
    </row>
    <row r="126" spans="2:8" ht="28.5" customHeight="1" x14ac:dyDescent="0.25">
      <c r="B126" s="37" t="s">
        <v>322</v>
      </c>
      <c r="C126" s="12"/>
      <c r="D126" s="13"/>
      <c r="E126" s="12"/>
      <c r="F126" s="67"/>
      <c r="G126" s="17" t="s">
        <v>220</v>
      </c>
    </row>
    <row r="127" spans="2:8" ht="28.5" customHeight="1" x14ac:dyDescent="0.25">
      <c r="B127" s="3" t="s">
        <v>323</v>
      </c>
      <c r="C127" s="12"/>
      <c r="D127" s="13"/>
      <c r="E127" s="12"/>
      <c r="F127" s="67"/>
      <c r="G127" s="17" t="s">
        <v>220</v>
      </c>
    </row>
    <row r="128" spans="2:8" ht="28.5" customHeight="1" thickBot="1" x14ac:dyDescent="0.3">
      <c r="B128" s="38" t="s">
        <v>320</v>
      </c>
      <c r="C128" s="16"/>
      <c r="D128" s="30"/>
      <c r="E128" s="16"/>
      <c r="F128" s="68"/>
      <c r="G128" s="18" t="s">
        <v>220</v>
      </c>
    </row>
  </sheetData>
  <mergeCells count="4">
    <mergeCell ref="D7:E7"/>
    <mergeCell ref="B2:G2"/>
    <mergeCell ref="B4:G4"/>
    <mergeCell ref="C6:G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Lot 1 BPU</vt:lpstr>
      <vt:lpstr>Lot 1 DQE</vt:lpstr>
      <vt:lpstr>Lot 2 BPU</vt:lpstr>
      <vt:lpstr>Lot 2 DQE</vt:lpstr>
      <vt:lpstr>Lot 3 BPU</vt:lpstr>
      <vt:lpstr>Lot 3 DQE</vt:lpstr>
      <vt:lpstr>Lot 4 BPU</vt:lpstr>
      <vt:lpstr>Lot 4 DQE</vt:lpstr>
      <vt:lpstr>Lot 5 BPU</vt:lpstr>
      <vt:lpstr>Lot 5 DQE</vt:lpstr>
    </vt:vector>
  </TitlesOfParts>
  <Company>CHU de Rouen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LESOBRE, Emilie</dc:creator>
  <cp:lastModifiedBy>ANDRU, Julien</cp:lastModifiedBy>
  <cp:lastPrinted>2025-04-07T11:17:18Z</cp:lastPrinted>
  <dcterms:created xsi:type="dcterms:W3CDTF">2025-04-04T08:27:19Z</dcterms:created>
  <dcterms:modified xsi:type="dcterms:W3CDTF">2025-10-13T09:57:06Z</dcterms:modified>
</cp:coreProperties>
</file>